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/>
  <mc:AlternateContent xmlns:mc="http://schemas.openxmlformats.org/markup-compatibility/2006">
    <mc:Choice Requires="x15">
      <x15ac:absPath xmlns:x15ac="http://schemas.microsoft.com/office/spreadsheetml/2010/11/ac" url="D:\myDATA Teams_2020_22092020\Τουριστικά Πρακτορεία_Τσιλίδης 01082020\Τελικό Τουριστικά_25052021+=\Τελικό προς ανάρτηση_20062021\"/>
    </mc:Choice>
  </mc:AlternateContent>
  <xr:revisionPtr revIDLastSave="0" documentId="13_ncr:1_{955EB0EC-EC9B-4AA1-8C08-73BC859FFD71}" xr6:coauthVersionLast="36" xr6:coauthVersionMax="36" xr10:uidLastSave="{00000000-0000-0000-0000-000000000000}"/>
  <bookViews>
    <workbookView xWindow="-120" yWindow="-120" windowWidth="29040" windowHeight="16440" xr2:uid="{00000000-000D-0000-FFFF-FFFF00000000}"/>
  </bookViews>
  <sheets>
    <sheet name="ΤΟΥΡΙΣΤΙΚΑ ΠΑΚΕΤΑ_20062021" sheetId="7" r:id="rId1"/>
  </sheets>
  <calcPr calcId="191029"/>
</workbook>
</file>

<file path=xl/calcChain.xml><?xml version="1.0" encoding="utf-8"?>
<calcChain xmlns="http://schemas.openxmlformats.org/spreadsheetml/2006/main">
  <c r="AA39" i="7" l="1"/>
  <c r="AA38" i="7"/>
  <c r="AA37" i="7"/>
  <c r="AA36" i="7"/>
  <c r="AC40" i="7"/>
  <c r="AC41" i="7" s="1"/>
  <c r="AC39" i="7"/>
  <c r="AC38" i="7"/>
  <c r="AC37" i="7"/>
  <c r="AC36" i="7"/>
  <c r="AA31" i="7"/>
  <c r="AA32" i="7"/>
  <c r="AA33" i="7"/>
  <c r="AA34" i="7"/>
  <c r="AA30" i="7"/>
  <c r="AB31" i="7"/>
  <c r="AB32" i="7"/>
  <c r="AB33" i="7"/>
  <c r="AB34" i="7"/>
  <c r="AB30" i="7"/>
  <c r="AA19" i="7"/>
  <c r="AA20" i="7"/>
  <c r="AA21" i="7"/>
  <c r="AA22" i="7"/>
  <c r="AA18" i="7"/>
  <c r="AC19" i="7"/>
  <c r="AC20" i="7"/>
  <c r="AC21" i="7"/>
  <c r="AC22" i="7"/>
  <c r="AC18" i="7"/>
  <c r="AA13" i="7"/>
  <c r="AA14" i="7"/>
  <c r="AA15" i="7"/>
  <c r="AA12" i="7"/>
  <c r="AB13" i="7"/>
  <c r="AB14" i="7"/>
  <c r="AB15" i="7"/>
  <c r="AB16" i="7"/>
  <c r="AA16" i="7" s="1"/>
  <c r="AB12" i="7"/>
  <c r="AA7" i="7"/>
  <c r="AA8" i="7"/>
  <c r="AA9" i="7"/>
  <c r="AA10" i="7"/>
  <c r="AA6" i="7"/>
  <c r="Z11" i="7"/>
  <c r="Z7" i="7"/>
  <c r="Z8" i="7"/>
  <c r="Z9" i="7"/>
  <c r="Z10" i="7"/>
  <c r="Z6" i="7"/>
  <c r="AB17" i="7" l="1"/>
  <c r="AA40" i="7"/>
  <c r="W10" i="7"/>
  <c r="W16" i="7"/>
  <c r="W28" i="7"/>
  <c r="W29" i="7" s="1"/>
  <c r="W40" i="7"/>
  <c r="W34" i="7"/>
  <c r="W35" i="7" s="1"/>
  <c r="W22" i="7"/>
  <c r="W39" i="7"/>
  <c r="W38" i="7"/>
  <c r="W37" i="7"/>
  <c r="W36" i="7"/>
  <c r="W33" i="7"/>
  <c r="W32" i="7"/>
  <c r="W31" i="7"/>
  <c r="W30" i="7"/>
  <c r="W27" i="7"/>
  <c r="W26" i="7"/>
  <c r="W25" i="7"/>
  <c r="W24" i="7"/>
  <c r="W21" i="7"/>
  <c r="W20" i="7"/>
  <c r="W19" i="7"/>
  <c r="W18" i="7"/>
  <c r="W15" i="7"/>
  <c r="W14" i="7"/>
  <c r="W13" i="7"/>
  <c r="W12" i="7"/>
  <c r="W17" i="7" s="1"/>
  <c r="W7" i="7"/>
  <c r="W8" i="7"/>
  <c r="W9" i="7"/>
  <c r="V39" i="7"/>
  <c r="V38" i="7"/>
  <c r="V37" i="7"/>
  <c r="V36" i="7"/>
  <c r="V33" i="7"/>
  <c r="V32" i="7"/>
  <c r="V31" i="7"/>
  <c r="V30" i="7"/>
  <c r="V27" i="7"/>
  <c r="V26" i="7"/>
  <c r="V25" i="7"/>
  <c r="V24" i="7"/>
  <c r="V21" i="7"/>
  <c r="V20" i="7"/>
  <c r="V19" i="7"/>
  <c r="V18" i="7"/>
  <c r="V15" i="7"/>
  <c r="V14" i="7"/>
  <c r="V13" i="7"/>
  <c r="V12" i="7"/>
  <c r="V7" i="7"/>
  <c r="V8" i="7"/>
  <c r="V9" i="7"/>
  <c r="T39" i="7"/>
  <c r="T38" i="7"/>
  <c r="T37" i="7"/>
  <c r="T36" i="7"/>
  <c r="T33" i="7"/>
  <c r="T32" i="7"/>
  <c r="T31" i="7"/>
  <c r="T30" i="7"/>
  <c r="T27" i="7"/>
  <c r="T26" i="7"/>
  <c r="T25" i="7"/>
  <c r="T24" i="7"/>
  <c r="T21" i="7"/>
  <c r="T20" i="7"/>
  <c r="T19" i="7"/>
  <c r="T18" i="7"/>
  <c r="T15" i="7"/>
  <c r="T14" i="7"/>
  <c r="T13" i="7"/>
  <c r="T12" i="7"/>
  <c r="T7" i="7"/>
  <c r="T8" i="7"/>
  <c r="T9" i="7"/>
  <c r="U39" i="7"/>
  <c r="U33" i="7"/>
  <c r="U27" i="7"/>
  <c r="U21" i="7"/>
  <c r="U15" i="7"/>
  <c r="U7" i="7"/>
  <c r="U9" i="7"/>
  <c r="AD29" i="7"/>
  <c r="AA41" i="7"/>
  <c r="AA35" i="7"/>
  <c r="AA23" i="7"/>
  <c r="AA17" i="7"/>
  <c r="AA11" i="7"/>
  <c r="L41" i="7"/>
  <c r="K41" i="7"/>
  <c r="K43" i="7" s="1"/>
  <c r="D41" i="7"/>
  <c r="P41" i="7" s="1"/>
  <c r="P43" i="7" s="1"/>
  <c r="C41" i="7"/>
  <c r="P40" i="7"/>
  <c r="E40" i="7"/>
  <c r="H40" i="7" s="1"/>
  <c r="P39" i="7"/>
  <c r="E39" i="7"/>
  <c r="H39" i="7" s="1"/>
  <c r="P38" i="7"/>
  <c r="E38" i="7"/>
  <c r="F38" i="7" s="1"/>
  <c r="G38" i="7" s="1"/>
  <c r="U38" i="7" s="1"/>
  <c r="P37" i="7"/>
  <c r="E37" i="7"/>
  <c r="P36" i="7"/>
  <c r="E36" i="7"/>
  <c r="F36" i="7" s="1"/>
  <c r="L35" i="7"/>
  <c r="K35" i="7"/>
  <c r="D35" i="7"/>
  <c r="P35" i="7" s="1"/>
  <c r="C35" i="7"/>
  <c r="P34" i="7"/>
  <c r="E34" i="7"/>
  <c r="H34" i="7" s="1"/>
  <c r="P33" i="7"/>
  <c r="E33" i="7"/>
  <c r="H33" i="7" s="1"/>
  <c r="P32" i="7"/>
  <c r="E32" i="7"/>
  <c r="P31" i="7"/>
  <c r="E31" i="7"/>
  <c r="P30" i="7"/>
  <c r="E30" i="7"/>
  <c r="P7" i="7"/>
  <c r="P8" i="7"/>
  <c r="P9" i="7"/>
  <c r="P10" i="7"/>
  <c r="P12" i="7"/>
  <c r="P13" i="7"/>
  <c r="P14" i="7"/>
  <c r="P15" i="7"/>
  <c r="P16" i="7"/>
  <c r="P18" i="7"/>
  <c r="P19" i="7"/>
  <c r="P20" i="7"/>
  <c r="P21" i="7"/>
  <c r="P22" i="7"/>
  <c r="P24" i="7"/>
  <c r="P25" i="7"/>
  <c r="P26" i="7"/>
  <c r="P27" i="7"/>
  <c r="P28" i="7"/>
  <c r="P6" i="7"/>
  <c r="L17" i="7"/>
  <c r="L29" i="7"/>
  <c r="L43" i="7" s="1"/>
  <c r="L23" i="7"/>
  <c r="L11" i="7"/>
  <c r="K29" i="7"/>
  <c r="K23" i="7"/>
  <c r="K17" i="7"/>
  <c r="K11" i="7"/>
  <c r="E27" i="7"/>
  <c r="H27" i="7" s="1"/>
  <c r="E26" i="7"/>
  <c r="F26" i="7" s="1"/>
  <c r="G26" i="7" s="1"/>
  <c r="U26" i="7" s="1"/>
  <c r="E21" i="7"/>
  <c r="H21" i="7" s="1"/>
  <c r="E20" i="7"/>
  <c r="E15" i="7"/>
  <c r="H15" i="7" s="1"/>
  <c r="E14" i="7"/>
  <c r="E9" i="7"/>
  <c r="D29" i="7"/>
  <c r="P29" i="7" s="1"/>
  <c r="C29" i="7"/>
  <c r="E28" i="7"/>
  <c r="H28" i="7" s="1"/>
  <c r="E25" i="7"/>
  <c r="E24" i="7"/>
  <c r="D23" i="7"/>
  <c r="P23" i="7" s="1"/>
  <c r="C23" i="7"/>
  <c r="E22" i="7"/>
  <c r="H22" i="7" s="1"/>
  <c r="E19" i="7"/>
  <c r="E18" i="7"/>
  <c r="D17" i="7"/>
  <c r="P17" i="7" s="1"/>
  <c r="C17" i="7"/>
  <c r="E16" i="7"/>
  <c r="H16" i="7" s="1"/>
  <c r="E13" i="7"/>
  <c r="F13" i="7" s="1"/>
  <c r="E12" i="7"/>
  <c r="E7" i="7"/>
  <c r="F7" i="7" s="1"/>
  <c r="G7" i="7" s="1"/>
  <c r="E8" i="7"/>
  <c r="E10" i="7"/>
  <c r="H10" i="7" s="1"/>
  <c r="D11" i="7"/>
  <c r="P11" i="7" s="1"/>
  <c r="W41" i="7" l="1"/>
  <c r="W23" i="7"/>
  <c r="T29" i="7"/>
  <c r="T35" i="7"/>
  <c r="AA43" i="7"/>
  <c r="T41" i="7"/>
  <c r="T23" i="7"/>
  <c r="D43" i="7"/>
  <c r="T17" i="7"/>
  <c r="F8" i="7"/>
  <c r="F12" i="7"/>
  <c r="E41" i="7"/>
  <c r="G36" i="7"/>
  <c r="U36" i="7" s="1"/>
  <c r="F37" i="7"/>
  <c r="H38" i="7"/>
  <c r="F30" i="7"/>
  <c r="E35" i="7"/>
  <c r="F32" i="7"/>
  <c r="F31" i="7"/>
  <c r="F18" i="7"/>
  <c r="F24" i="7"/>
  <c r="H9" i="7"/>
  <c r="E29" i="7"/>
  <c r="H26" i="7"/>
  <c r="E23" i="7"/>
  <c r="F20" i="7"/>
  <c r="E17" i="7"/>
  <c r="F14" i="7"/>
  <c r="F25" i="7"/>
  <c r="F19" i="7"/>
  <c r="G13" i="7"/>
  <c r="H7" i="7"/>
  <c r="G37" i="7" l="1"/>
  <c r="U37" i="7" s="1"/>
  <c r="H13" i="7"/>
  <c r="U13" i="7"/>
  <c r="G31" i="7"/>
  <c r="U31" i="7" s="1"/>
  <c r="G12" i="7"/>
  <c r="U12" i="7" s="1"/>
  <c r="G25" i="7"/>
  <c r="U25" i="7" s="1"/>
  <c r="G32" i="7"/>
  <c r="U32" i="7" s="1"/>
  <c r="G19" i="7"/>
  <c r="U19" i="7" s="1"/>
  <c r="G8" i="7"/>
  <c r="U41" i="7"/>
  <c r="G18" i="7"/>
  <c r="U18" i="7" s="1"/>
  <c r="G20" i="7"/>
  <c r="U20" i="7" s="1"/>
  <c r="G24" i="7"/>
  <c r="U24" i="7" s="1"/>
  <c r="U29" i="7" s="1"/>
  <c r="V35" i="7"/>
  <c r="H8" i="7"/>
  <c r="G29" i="7"/>
  <c r="H31" i="7"/>
  <c r="F41" i="7"/>
  <c r="G41" i="7"/>
  <c r="H36" i="7"/>
  <c r="H37" i="7"/>
  <c r="G30" i="7"/>
  <c r="F35" i="7"/>
  <c r="H32" i="7"/>
  <c r="F23" i="7"/>
  <c r="G14" i="7"/>
  <c r="F17" i="7"/>
  <c r="H25" i="7"/>
  <c r="H24" i="7"/>
  <c r="F29" i="7"/>
  <c r="V23" i="7" l="1"/>
  <c r="U17" i="7"/>
  <c r="H18" i="7"/>
  <c r="G35" i="7"/>
  <c r="U30" i="7"/>
  <c r="U35" i="7" s="1"/>
  <c r="AB35" i="7" s="1"/>
  <c r="AD35" i="7" s="1"/>
  <c r="U23" i="7"/>
  <c r="AC23" i="7" s="1"/>
  <c r="V29" i="7"/>
  <c r="V41" i="7"/>
  <c r="H20" i="7"/>
  <c r="H23" i="7" s="1"/>
  <c r="H12" i="7"/>
  <c r="G17" i="7"/>
  <c r="U14" i="7"/>
  <c r="H19" i="7"/>
  <c r="G23" i="7"/>
  <c r="U8" i="7"/>
  <c r="V17" i="7"/>
  <c r="AD17" i="7" s="1"/>
  <c r="H30" i="7"/>
  <c r="H35" i="7" s="1"/>
  <c r="H29" i="7"/>
  <c r="H41" i="7"/>
  <c r="H14" i="7"/>
  <c r="AB43" i="7" l="1"/>
  <c r="AD23" i="7"/>
  <c r="H17" i="7"/>
  <c r="AD41" i="7" l="1"/>
  <c r="AC43" i="7"/>
  <c r="E6" i="7" l="1"/>
  <c r="E11" i="7" s="1"/>
  <c r="E43" i="7" s="1"/>
  <c r="C11" i="7"/>
  <c r="C43" i="7" s="1"/>
  <c r="F6" i="7" l="1"/>
  <c r="F11" i="7" l="1"/>
  <c r="F43" i="7" s="1"/>
  <c r="G6" i="7"/>
  <c r="T6" i="7"/>
  <c r="T11" i="7" l="1"/>
  <c r="T43" i="7" s="1"/>
  <c r="G11" i="7"/>
  <c r="G43" i="7" s="1"/>
  <c r="U6" i="7"/>
  <c r="H6" i="7"/>
  <c r="H11" i="7" s="1"/>
  <c r="H43" i="7" s="1"/>
  <c r="U11" i="7" l="1"/>
  <c r="U43" i="7" s="1"/>
  <c r="V6" i="7"/>
  <c r="W6" i="7"/>
  <c r="W11" i="7" s="1"/>
  <c r="W43" i="7" s="1"/>
  <c r="V11" i="7" l="1"/>
  <c r="V43" i="7" l="1"/>
  <c r="AD11" i="7" l="1"/>
  <c r="Z43" i="7"/>
  <c r="AD4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R7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B8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Αφορά από το Μεικτό Πακέτο το μέρος της Ελλάδας και της Ευρώπαϊκής Ένωσης</t>
        </r>
      </text>
    </comment>
    <comment ref="R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B9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Αφορά από το Μεικτό Πακέτο το μέρος που αφορά τις Τρίτες Χώρες</t>
        </r>
      </text>
    </comment>
    <comment ref="R9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9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N10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561[Σύνολο]_</t>
        </r>
        <r>
          <rPr>
            <sz val="9"/>
            <color indexed="81"/>
            <rFont val="Tahoma"/>
            <family val="2"/>
            <charset val="161"/>
          </rPr>
          <t xml:space="preserve">Χονδρικές - Επιτηδευματιών </t>
        </r>
        <r>
          <rPr>
            <b/>
            <sz val="9"/>
            <color indexed="81"/>
            <rFont val="Tahoma"/>
            <family val="2"/>
            <charset val="161"/>
          </rPr>
          <t>(κωδ._001)</t>
        </r>
      </text>
    </comment>
    <comment ref="R10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R12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1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R1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13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B14" authorId="0" shapeId="0" xr:uid="{00000000-0006-0000-0000-000011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Αφορά από το Μεικτό Πακέτο το μέρος της Ελλάδας και της Ευρώπαϊκής Ένωσης</t>
        </r>
      </text>
    </comment>
    <comment ref="R14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14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B15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Αφορά από το Μεικτό Πακέτο το μέρος που αφορά τις Τρίτες Χώρες</t>
        </r>
      </text>
    </comment>
    <comment ref="R15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15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N16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_Πωλήσεις αγαθών και υπηρεσιών  - κωδ.161[ΕΔ], 261[ΠΔ], 361[ΑΒΔ], 461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561[Σύνολο]</t>
        </r>
        <r>
          <rPr>
            <sz val="9"/>
            <color indexed="81"/>
            <rFont val="Tahoma"/>
            <family val="2"/>
            <charset val="161"/>
          </rPr>
          <t xml:space="preserve">_Εξωτερικού Ενδοκοινοτικές  </t>
        </r>
        <r>
          <rPr>
            <b/>
            <sz val="9"/>
            <color indexed="81"/>
            <rFont val="Tahoma"/>
            <family val="2"/>
            <charset val="161"/>
          </rPr>
          <t>(κωδ._005)</t>
        </r>
      </text>
    </comment>
    <comment ref="R16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R18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18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R19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19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B20" authorId="0" shapeId="0" xr:uid="{00000000-0006-0000-0000-00001D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Αφορά από το Μεικτό Πακέτο το μέρος της Ελλάδας και της Ευρώπαϊκής Ένωσης</t>
        </r>
      </text>
    </comment>
    <comment ref="R20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20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B21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Αφορά από το Μεικτό Πακέτο το μέρος που αφορά τις Τρίτες Χώρες</t>
        </r>
      </text>
    </comment>
    <comment ref="R21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21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N22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_Εξωτερικού Τρίτες Χώρες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(κωδ._006)</t>
        </r>
      </text>
    </comment>
    <comment ref="R22" authorId="0" shapeId="0" xr:uid="{00000000-0006-0000-0000-000024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R24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24" authorId="0" shapeId="0" xr:uid="{00000000-0006-0000-0000-000026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R25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25" authorId="0" shapeId="0" xr:uid="{00000000-0006-0000-0000-000028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B26" authorId="0" shapeId="0" xr:uid="{00000000-0006-0000-0000-000029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Αφορά από το Μεικτό Πακέτο το μέρος της Ελλάδας και της Ευρώπαϊκής Ένωσης</t>
        </r>
      </text>
    </comment>
    <comment ref="R26" authorId="0" shapeId="0" xr:uid="{00000000-0006-0000-0000-00002A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26" authorId="0" shapeId="0" xr:uid="{00000000-0006-0000-0000-00002B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B27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Αφορά από το Μεικτό Πακέτο το μέρος που αφορά τις Τρίτες Χώρες</t>
        </r>
      </text>
    </comment>
    <comment ref="R27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27" authorId="0" shapeId="0" xr:uid="{00000000-0006-0000-0000-00002E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N28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R28" authorId="0" shapeId="0" xr:uid="{00000000-0006-0000-0000-000030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R30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30" authorId="0" shapeId="0" xr:uid="{00000000-0006-0000-0000-000032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R31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31" authorId="0" shapeId="0" xr:uid="{00000000-0006-0000-0000-000034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B32" authorId="0" shapeId="0" xr:uid="{00000000-0006-0000-0000-000035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Αφορά από το Μεικτό Πακέτο το μέρος της Ελλάδας και της Ευρώπαϊκής Ένωσης</t>
        </r>
      </text>
    </comment>
    <comment ref="R32" authorId="0" shapeId="0" xr:uid="{00000000-0006-0000-0000-000036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32" authorId="0" shapeId="0" xr:uid="{00000000-0006-0000-0000-000037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B33" authorId="0" shapeId="0" xr:uid="{00000000-0006-0000-0000-000038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Αφορά από το Μεικτό Πακέτο το μέρος που αφορά τις Τρίτες Χώρες</t>
        </r>
      </text>
    </comment>
    <comment ref="R33" authorId="0" shapeId="0" xr:uid="{00000000-0006-0000-0000-000039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33" authorId="0" shapeId="0" xr:uid="{00000000-0006-0000-0000-00003A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N34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R34" authorId="0" shapeId="0" xr:uid="{00000000-0006-0000-0000-00003C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R36" authorId="0" shapeId="0" xr:uid="{00000000-0006-0000-0000-00003D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36" authorId="0" shapeId="0" xr:uid="{00000000-0006-0000-0000-00003E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R37" authorId="0" shapeId="0" xr:uid="{00000000-0006-0000-0000-00003F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37" authorId="0" shapeId="0" xr:uid="{00000000-0006-0000-0000-000040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B38" authorId="0" shapeId="0" xr:uid="{00000000-0006-0000-0000-000041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Αφορά από το Μεικτό Πακέτο το μέρος της Ελλάδας και της Ευρώπαϊκής Ένωσης</t>
        </r>
      </text>
    </comment>
    <comment ref="R38" authorId="0" shapeId="0" xr:uid="{00000000-0006-0000-0000-000042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38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B39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Αφορά από το Μεικτό Πακέτο το μέρος που αφορά τις Τρίτες Χώρες</t>
        </r>
      </text>
    </comment>
    <comment ref="R39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  <comment ref="X39" authorId="0" shapeId="0" xr:uid="{00000000-0006-0000-0000-000046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N40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 xml:space="preserve">_Πωλήσεις αγαθών και υπηρεσιών  - κωδ.161[ΕΔ], 261[ΠΔ], 361[ΑΒΔ], 461 [ΠΥ], </t>
        </r>
        <r>
          <rPr>
            <b/>
            <sz val="9"/>
            <color indexed="81"/>
            <rFont val="Tahoma"/>
            <family val="2"/>
            <charset val="161"/>
          </rPr>
          <t>561[Σύνολο]</t>
        </r>
        <r>
          <rPr>
            <sz val="9"/>
            <color indexed="81"/>
            <rFont val="Tahoma"/>
            <family val="2"/>
            <charset val="161"/>
          </rPr>
          <t xml:space="preserve">_Λιανικές - Ιδιωτική Πελατεία </t>
        </r>
        <r>
          <rPr>
            <b/>
            <sz val="9"/>
            <color indexed="81"/>
            <rFont val="Tahoma"/>
            <family val="2"/>
            <charset val="161"/>
          </rPr>
          <t xml:space="preserve"> (κωδ._003)</t>
        </r>
      </text>
    </comment>
    <comment ref="R40" authorId="0" shapeId="0" xr:uid="{00000000-0006-0000-0000-000048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Ε3</t>
        </r>
        <r>
          <rPr>
            <sz val="9"/>
            <color indexed="81"/>
            <rFont val="Tahoma"/>
            <family val="2"/>
            <charset val="161"/>
          </rPr>
          <t>_Διάφορα λειτουργικά έξοδα Ζ2 - κωδ.185[ΕΔ], 285[ΠΔ], 385[ΑΒΔ], 485 [ΠΥ],</t>
        </r>
        <r>
          <rPr>
            <b/>
            <sz val="9"/>
            <color indexed="81"/>
            <rFont val="Tahoma"/>
            <family val="2"/>
            <charset val="161"/>
          </rPr>
          <t xml:space="preserve"> 585[Σύνολο]</t>
        </r>
        <r>
          <rPr>
            <sz val="9"/>
            <color indexed="81"/>
            <rFont val="Tahoma"/>
            <family val="2"/>
            <charset val="161"/>
          </rPr>
          <t xml:space="preserve">_Λοιπά έξοδα </t>
        </r>
        <r>
          <rPr>
            <b/>
            <sz val="9"/>
            <color indexed="81"/>
            <rFont val="Tahoma"/>
            <family val="2"/>
            <charset val="161"/>
          </rPr>
          <t>(κωδ._016)</t>
        </r>
      </text>
    </comment>
  </commentList>
</comments>
</file>

<file path=xl/sharedStrings.xml><?xml version="1.0" encoding="utf-8"?>
<sst xmlns="http://schemas.openxmlformats.org/spreadsheetml/2006/main" count="352" uniqueCount="84">
  <si>
    <t>ΦΠΑ</t>
  </si>
  <si>
    <t>11.2</t>
  </si>
  <si>
    <t>2.1</t>
  </si>
  <si>
    <t>2.2</t>
  </si>
  <si>
    <t>2.3</t>
  </si>
  <si>
    <t xml:space="preserve">1.95 Λοιπά Πληροφοριακά Στοιχεία Εσόδων (+) / (-) </t>
  </si>
  <si>
    <t xml:space="preserve">1.3 Έσοδα από Παροχή Υπηρεσιών (+) / (-) </t>
  </si>
  <si>
    <t>ΕΣΟΔΑ</t>
  </si>
  <si>
    <t>ΚΟΣΤΟΣ</t>
  </si>
  <si>
    <t>ΜΕΙΚΤΗ ΑΜΟΙΒΗ</t>
  </si>
  <si>
    <t>ΚΑΘΑΡΗ ΑΞΙΑ</t>
  </si>
  <si>
    <t>ΕΛΛΑΔΑ</t>
  </si>
  <si>
    <t>ΕΥΡΩΠΑΪΚΗ ΕΝΩΣΗ</t>
  </si>
  <si>
    <t>ΤΡΙΤΕΣ ΧΩΡΕΣ</t>
  </si>
  <si>
    <t>ΣΥΝΟΛΑ</t>
  </si>
  <si>
    <t>Κωδ. 303 ΦΠΑ</t>
  </si>
  <si>
    <t>Κωδ. 349 ΦΠΑ</t>
  </si>
  <si>
    <t>ΕΛΛΗΝΙΚΕΣ ΕΠΙΧΕΙΡΗΣΕΙΣ</t>
  </si>
  <si>
    <t>ΕΠΙΧΕΙΡΗΣΕΙΣ Ε.Ε</t>
  </si>
  <si>
    <t>ΕΠΙΧΕΙΡΗΣΕΙΣ ΤΡΙΤΩΝ ΧΩΡΩΝ</t>
  </si>
  <si>
    <t>ΑΠΑΛΑΣΣΟΜΕΝΗ</t>
  </si>
  <si>
    <t xml:space="preserve">ΧΩΡΕΣ </t>
  </si>
  <si>
    <t>ΠΑΚΕΤΩΝ</t>
  </si>
  <si>
    <t xml:space="preserve">ΤΥΠΟΙ </t>
  </si>
  <si>
    <t>ΠΑΡΑΣΤΑΤΙΚΩΝ</t>
  </si>
  <si>
    <t xml:space="preserve">ΣΥΝΑΛΛΑΣΟΜΕΝΟΙ </t>
  </si>
  <si>
    <t>ΛΗΠΤΕΣ</t>
  </si>
  <si>
    <t>ΓΕΝΙΚΑ ΣΥΝΟΛΑ</t>
  </si>
  <si>
    <t>ΧΑΡΑΚΤΗΡΙΣΜΟΙ</t>
  </si>
  <si>
    <t>ΣΥΝΑΛΛΑΓΩΝ</t>
  </si>
  <si>
    <t>Ε3</t>
  </si>
  <si>
    <t>ΜΕΙΚΤΑ ΠΑΚΕΤΑ Τ.Χ.</t>
  </si>
  <si>
    <t>ΜΕΙΚΤΑ ΠΑΚΕΤΑ ΕΛ.Ε.Ε.</t>
  </si>
  <si>
    <t>ΧΑΡΑΚΤΗΡΙΣΜΟΙ ΦΠΑ</t>
  </si>
  <si>
    <t xml:space="preserve"> ΑΞΙΑ ΦΠΑ</t>
  </si>
  <si>
    <t>Ε3_Πωλήσεις αγαθών και υπηρεσιών  - κωδ. 561[Σύνολο]_Χονδρικές - Επιτηδευματιών (κωδ._001)</t>
  </si>
  <si>
    <t>Ε3_561_001</t>
  </si>
  <si>
    <t xml:space="preserve">2.5 Γενικά Έξοδα χωρίς δικαίωμα έκπτωσης ΦΠΑ (-) / (+) </t>
  </si>
  <si>
    <t>Ε3_Πωλήσεις αγαθών και υπηρεσιών  - κωδ. 561[Σύνολο]_Εξωτερικού Ενδοκοινοτικές  (κωδ._005)</t>
  </si>
  <si>
    <t>Ε3_561_005</t>
  </si>
  <si>
    <t>Ε3_Πωλήσεις αγαθών και υπηρεσιών  - κωδ. 561[Σύνολο]_Εξωτερικού Τρίτες Χώρες  (κωδ._006)</t>
  </si>
  <si>
    <t>Ε3_561_006</t>
  </si>
  <si>
    <t>Ε3_561_003</t>
  </si>
  <si>
    <t>Ε3_Πωλήσεις αγαθών και υπηρεσιών  - κωδ. 561[Σύνολο]_Λιανικές - Ιδιωτική Πελατεία  (κωδ._003)</t>
  </si>
  <si>
    <t>δεν συσχετίζεται με κωδικό της Περιοδικής ΦΠΑ</t>
  </si>
  <si>
    <t>ΑΝΕΥ</t>
  </si>
  <si>
    <t>κωδ. 349  ΦΠΑ</t>
  </si>
  <si>
    <t>Α1, Β1, Β2</t>
  </si>
  <si>
    <t>1.1, 2.1, 13.1, 13.2, 14.3, 14.4</t>
  </si>
  <si>
    <t>Ε3_585_016</t>
  </si>
  <si>
    <r>
      <t xml:space="preserve">11.3 </t>
    </r>
    <r>
      <rPr>
        <sz val="10"/>
        <color rgb="FF0070C0"/>
        <rFont val="Calibri"/>
        <family val="2"/>
        <scheme val="minor"/>
      </rPr>
      <t>[+]</t>
    </r>
    <r>
      <rPr>
        <sz val="10"/>
        <color theme="1"/>
        <rFont val="Calibri"/>
        <family val="2"/>
        <scheme val="minor"/>
      </rPr>
      <t xml:space="preserve"> ή 11.4 </t>
    </r>
    <r>
      <rPr>
        <sz val="10"/>
        <color rgb="FFFF0000"/>
        <rFont val="Calibri"/>
        <family val="2"/>
        <scheme val="minor"/>
      </rPr>
      <t>[-]</t>
    </r>
  </si>
  <si>
    <t>για 13%, 6%, 24%, 9%, 4%, 17%</t>
  </si>
  <si>
    <t>άνευ ΦΠΑ κωδ. 349</t>
  </si>
  <si>
    <t>ΛΗΨΗΣ ΕΞΟΔΩΝ</t>
  </si>
  <si>
    <t>17.3</t>
  </si>
  <si>
    <t>ΤΥΠΟΣ</t>
  </si>
  <si>
    <t>ΠΑΡΑΣΤΑΤΙΚΟΥ</t>
  </si>
  <si>
    <t>Διαχωρισμός Χονδρικής - Λιανικής</t>
  </si>
  <si>
    <t>1.3 Έσοδα από Παροχή Υπηρεσιών (+) / (-)</t>
  </si>
  <si>
    <t>Ε3_561_005 / Ε.Ε.</t>
  </si>
  <si>
    <t>Ε3_561_003 / Λιανική</t>
  </si>
  <si>
    <t>Ε3_561_001 / Χονδρική</t>
  </si>
  <si>
    <t>Ε3_561_006 / Τρ. Χώρες</t>
  </si>
  <si>
    <t>Δεν διαβιβάζεται</t>
  </si>
  <si>
    <t>ΤΟΥΡΙΣΤΙΚΟΥ</t>
  </si>
  <si>
    <t>ΠΑΚΕΤΟΥ</t>
  </si>
  <si>
    <t>ΚΟΣΤΟΥΣ</t>
  </si>
  <si>
    <t>ΠΙΝΑΚΑΣ ΤΟΥΡΙΣΤΙΚΩΝ ΠΑΚΕΤΩΝ ΦΟΡΟΛΟΓΙΚΗΣ ΠΕΡΙΟΔΟΥ ΦΠΑ</t>
  </si>
  <si>
    <t>ΛΗΨΗ ΕΞΟΔΩΝ ΤΟΥΡΙΣΤΙΚΩΝ ΠΑΚΕΤΩΝ</t>
  </si>
  <si>
    <t>ΔΙΑΒΙΒΑΣΗ ΜΕΙΚΤΗΣ ΑΜΟΙΒΗΣ ΓΡΑΦΕΙΟΥ ΓΕΝΙΚΟΥ ΤΟΥΡΙΣΜΟΥ</t>
  </si>
  <si>
    <t>ΤΙΜΟΛΟΓΗΣΗ ΠΟΣΟΥ ΣΥΝΑΛΛΑΓΗΣ ΤΟΥΡΙΣΤΙΚΟΥ ΠΑΚΕΤΟΥ</t>
  </si>
  <si>
    <t>ΙΔΙΩΤΕΣ ΕΛΛΑΔΑΣ</t>
  </si>
  <si>
    <t>ΙΔΙΩΤΕΣ ΕΥΡΩΠΑΪΚΗΣ ΕΝΩΣΗΣ</t>
  </si>
  <si>
    <t>ΙΔΙΩΤΕΣ ΤΡΙΤΩΝ ΧΩΡΩΝ</t>
  </si>
  <si>
    <t>ΔΙΑΧΩΡΙΣΜΟΣ ΧΟΝΔΡΙΚΗΣ - ΛΙΑΝΙΚΗΣ - ΗΜΕΔΑΠΗΣ -ΑΛΛΟΔΑΠΗΣ ΓΙΑ ΣΚΟΠΟΥΣ Ε3</t>
  </si>
  <si>
    <t>Υπολειπόμενη Αξία</t>
  </si>
  <si>
    <t xml:space="preserve"> με κωδ. 301 'εως 306</t>
  </si>
  <si>
    <t>Καθαρή Αμοιβή</t>
  </si>
  <si>
    <t>ΦΠΑ Υποκ. Αξία</t>
  </si>
  <si>
    <t>ΦΠΑ Μη Υποκ. Αξία</t>
  </si>
  <si>
    <t>Έχει διαβιβαστεί με το Παραστατικό Εσόδου του Τουριστικού Πακέτου 2.1</t>
  </si>
  <si>
    <t>Έχει διαβιβαστεί με το Παραστατικό Εσόδου του Τουριστικού Πακέτου 2.2</t>
  </si>
  <si>
    <t>Έχει διαβιβαστεί με το Παραστατικό Εσόδου του Τουριστικού Πακέτου 2.3</t>
  </si>
  <si>
    <t>Έχει διαβιβαστεί με το Παραστατικό Εσόδου του Τουριστικού Πακέτου 11.2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</si>
</sst>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sz val="1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4" borderId="0" xfId="0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0" fillId="0" borderId="0" xfId="0" applyNumberForma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4" fontId="0" fillId="0" borderId="3" xfId="0" applyNumberFormat="1" applyBorder="1" applyAlignment="1">
      <alignment horizontal="right" vertical="center"/>
    </xf>
    <xf numFmtId="4" fontId="1" fillId="3" borderId="0" xfId="0" applyNumberFormat="1" applyFont="1" applyFill="1" applyBorder="1" applyAlignment="1">
      <alignment horizontal="right" vertical="center"/>
    </xf>
    <xf numFmtId="4" fontId="1" fillId="3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" fontId="0" fillId="4" borderId="0" xfId="0" applyNumberFormat="1" applyFill="1" applyBorder="1" applyAlignment="1">
      <alignment horizontal="right" vertical="center"/>
    </xf>
    <xf numFmtId="4" fontId="1" fillId="4" borderId="0" xfId="0" applyNumberFormat="1" applyFont="1" applyFill="1" applyBorder="1" applyAlignment="1">
      <alignment horizontal="right" vertical="center"/>
    </xf>
    <xf numFmtId="4" fontId="1" fillId="4" borderId="4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4" fontId="1" fillId="5" borderId="0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4" fontId="11" fillId="0" borderId="0" xfId="0" applyNumberFormat="1" applyFont="1" applyBorder="1" applyAlignment="1">
      <alignment horizontal="right" vertical="center"/>
    </xf>
    <xf numFmtId="4" fontId="12" fillId="2" borderId="0" xfId="0" applyNumberFormat="1" applyFont="1" applyFill="1" applyBorder="1" applyAlignment="1">
      <alignment horizontal="right" vertical="center"/>
    </xf>
    <xf numFmtId="4" fontId="13" fillId="2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" fontId="0" fillId="0" borderId="10" xfId="0" applyNumberFormat="1" applyBorder="1" applyAlignment="1">
      <alignment horizontal="right" vertical="center"/>
    </xf>
    <xf numFmtId="4" fontId="1" fillId="3" borderId="10" xfId="0" applyNumberFormat="1" applyFont="1" applyFill="1" applyBorder="1" applyAlignment="1">
      <alignment horizontal="right" vertical="center"/>
    </xf>
    <xf numFmtId="0" fontId="0" fillId="3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4" fontId="1" fillId="3" borderId="15" xfId="0" applyNumberFormat="1" applyFont="1" applyFill="1" applyBorder="1" applyAlignment="1">
      <alignment horizontal="right" vertical="center"/>
    </xf>
    <xf numFmtId="4" fontId="1" fillId="3" borderId="16" xfId="0" applyNumberFormat="1" applyFont="1" applyFill="1" applyBorder="1" applyAlignment="1">
      <alignment horizontal="right" vertical="center"/>
    </xf>
    <xf numFmtId="4" fontId="1" fillId="3" borderId="17" xfId="0" applyNumberFormat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top"/>
    </xf>
    <xf numFmtId="0" fontId="0" fillId="0" borderId="10" xfId="0" applyBorder="1" applyAlignment="1">
      <alignment horizontal="right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4" fontId="1" fillId="5" borderId="9" xfId="0" applyNumberFormat="1" applyFont="1" applyFill="1" applyBorder="1" applyAlignment="1">
      <alignment horizontal="right" vertical="center"/>
    </xf>
    <xf numFmtId="4" fontId="1" fillId="5" borderId="10" xfId="0" applyNumberFormat="1" applyFont="1" applyFill="1" applyBorder="1" applyAlignment="1">
      <alignment horizontal="right" vertical="center"/>
    </xf>
    <xf numFmtId="4" fontId="1" fillId="5" borderId="14" xfId="0" applyNumberFormat="1" applyFont="1" applyFill="1" applyBorder="1" applyAlignment="1">
      <alignment horizontal="right" vertical="center"/>
    </xf>
    <xf numFmtId="4" fontId="1" fillId="5" borderId="15" xfId="0" applyNumberFormat="1" applyFont="1" applyFill="1" applyBorder="1" applyAlignment="1">
      <alignment horizontal="right" vertical="center"/>
    </xf>
    <xf numFmtId="4" fontId="1" fillId="5" borderId="17" xfId="0" applyNumberFormat="1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0" fillId="0" borderId="9" xfId="0" applyNumberFormat="1" applyFont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right" vertical="center"/>
    </xf>
    <xf numFmtId="4" fontId="1" fillId="2" borderId="10" xfId="0" applyNumberFormat="1" applyFont="1" applyFill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1" fillId="2" borderId="14" xfId="0" applyNumberFormat="1" applyFont="1" applyFill="1" applyBorder="1" applyAlignment="1">
      <alignment horizontal="right" vertical="center"/>
    </xf>
    <xf numFmtId="4" fontId="1" fillId="2" borderId="15" xfId="0" applyNumberFormat="1" applyFont="1" applyFill="1" applyBorder="1" applyAlignment="1">
      <alignment horizontal="right" vertical="center"/>
    </xf>
    <xf numFmtId="4" fontId="1" fillId="2" borderId="17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wrapText="1"/>
    </xf>
    <xf numFmtId="4" fontId="8" fillId="4" borderId="0" xfId="0" applyNumberFormat="1" applyFont="1" applyFill="1" applyBorder="1" applyAlignment="1">
      <alignment horizontal="center" vertical="center"/>
    </xf>
    <xf numFmtId="4" fontId="8" fillId="4" borderId="10" xfId="0" applyNumberFormat="1" applyFont="1" applyFill="1" applyBorder="1" applyAlignment="1">
      <alignment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horizontal="right" vertical="center"/>
    </xf>
    <xf numFmtId="4" fontId="8" fillId="4" borderId="9" xfId="0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8"/>
  <sheetViews>
    <sheetView tabSelected="1" zoomScale="85" zoomScaleNormal="85" workbookViewId="0">
      <pane xSplit="8" ySplit="5" topLeftCell="I6" activePane="bottomRight" state="frozen"/>
      <selection pane="topRight" activeCell="J1" sqref="J1"/>
      <selection pane="bottomLeft" activeCell="A5" sqref="A5"/>
      <selection pane="bottomRight" sqref="A1:H1"/>
    </sheetView>
  </sheetViews>
  <sheetFormatPr defaultColWidth="8.88671875" defaultRowHeight="14.4" x14ac:dyDescent="0.3"/>
  <cols>
    <col min="1" max="1" width="25.88671875" style="3" customWidth="1"/>
    <col min="2" max="2" width="21.44140625" style="3" bestFit="1" customWidth="1"/>
    <col min="3" max="4" width="9.6640625" style="3" bestFit="1" customWidth="1"/>
    <col min="5" max="5" width="16.44140625" style="3" bestFit="1" customWidth="1"/>
    <col min="6" max="6" width="14.109375" style="3" customWidth="1"/>
    <col min="7" max="7" width="9.6640625" style="3" bestFit="1" customWidth="1"/>
    <col min="8" max="8" width="16.5546875" style="3" bestFit="1" customWidth="1"/>
    <col min="9" max="9" width="1.33203125" style="20" customWidth="1"/>
    <col min="10" max="11" width="16.5546875" style="3" bestFit="1" customWidth="1"/>
    <col min="12" max="13" width="16.5546875" style="3" customWidth="1"/>
    <col min="14" max="14" width="17" style="3" customWidth="1"/>
    <col min="15" max="15" width="20" style="3" customWidth="1"/>
    <col min="16" max="18" width="16.5546875" style="3" customWidth="1"/>
    <col min="19" max="19" width="16.5546875" style="3" bestFit="1" customWidth="1"/>
    <col min="20" max="20" width="16.5546875" style="3" customWidth="1"/>
    <col min="21" max="21" width="16.88671875" style="3" customWidth="1"/>
    <col min="22" max="23" width="19.6640625" style="3" customWidth="1"/>
    <col min="24" max="24" width="23.33203125" style="3" customWidth="1"/>
    <col min="25" max="25" width="18.88671875" style="3" bestFit="1" customWidth="1"/>
    <col min="26" max="26" width="23.109375" style="3" customWidth="1"/>
    <col min="27" max="27" width="23.33203125" style="3" customWidth="1"/>
    <col min="28" max="28" width="23" style="3" customWidth="1"/>
    <col min="29" max="29" width="24.6640625" style="3" customWidth="1"/>
    <col min="30" max="30" width="9.33203125" style="3" bestFit="1" customWidth="1"/>
    <col min="31" max="16384" width="8.88671875" style="3"/>
  </cols>
  <sheetData>
    <row r="1" spans="1:33" ht="15" thickBot="1" x14ac:dyDescent="0.35">
      <c r="A1" s="98" t="s">
        <v>67</v>
      </c>
      <c r="B1" s="99"/>
      <c r="C1" s="99"/>
      <c r="D1" s="99"/>
      <c r="E1" s="99"/>
      <c r="F1" s="99"/>
      <c r="G1" s="99"/>
      <c r="H1" s="100"/>
      <c r="J1" s="104" t="s">
        <v>70</v>
      </c>
      <c r="K1" s="105"/>
      <c r="L1" s="105"/>
      <c r="M1" s="105"/>
      <c r="N1" s="106"/>
      <c r="O1" s="98" t="s">
        <v>68</v>
      </c>
      <c r="P1" s="99"/>
      <c r="Q1" s="99"/>
      <c r="R1" s="100"/>
      <c r="S1" s="98" t="s">
        <v>69</v>
      </c>
      <c r="T1" s="99"/>
      <c r="U1" s="99"/>
      <c r="V1" s="99"/>
      <c r="W1" s="99"/>
      <c r="X1" s="100"/>
      <c r="Y1" s="98" t="s">
        <v>74</v>
      </c>
      <c r="Z1" s="99"/>
      <c r="AA1" s="99"/>
      <c r="AB1" s="99"/>
      <c r="AC1" s="100"/>
      <c r="AD1" s="1"/>
      <c r="AE1" s="1"/>
      <c r="AF1" s="1"/>
      <c r="AG1" s="1"/>
    </row>
    <row r="2" spans="1:33" x14ac:dyDescent="0.3">
      <c r="A2" s="40"/>
      <c r="B2" s="22"/>
      <c r="C2" s="22"/>
      <c r="D2" s="22"/>
      <c r="E2" s="22"/>
      <c r="F2" s="101" t="s">
        <v>33</v>
      </c>
      <c r="G2" s="102"/>
      <c r="H2" s="103"/>
      <c r="I2" s="21"/>
      <c r="J2" s="95" t="s">
        <v>23</v>
      </c>
      <c r="K2" s="96" t="s">
        <v>28</v>
      </c>
      <c r="L2" s="96" t="s">
        <v>28</v>
      </c>
      <c r="M2" s="96" t="s">
        <v>28</v>
      </c>
      <c r="N2" s="97" t="s">
        <v>28</v>
      </c>
      <c r="O2" s="59" t="s">
        <v>23</v>
      </c>
      <c r="P2" s="27" t="s">
        <v>28</v>
      </c>
      <c r="Q2" s="27" t="s">
        <v>28</v>
      </c>
      <c r="R2" s="60" t="s">
        <v>28</v>
      </c>
      <c r="S2" s="42"/>
      <c r="T2" s="6" t="s">
        <v>28</v>
      </c>
      <c r="U2" s="6" t="s">
        <v>28</v>
      </c>
      <c r="V2" s="6" t="s">
        <v>28</v>
      </c>
      <c r="W2" s="6" t="s">
        <v>28</v>
      </c>
      <c r="X2" s="43" t="s">
        <v>28</v>
      </c>
      <c r="Y2" s="73" t="s">
        <v>55</v>
      </c>
      <c r="Z2" s="34" t="s">
        <v>28</v>
      </c>
      <c r="AA2" s="34" t="s">
        <v>28</v>
      </c>
      <c r="AB2" s="34" t="s">
        <v>28</v>
      </c>
      <c r="AC2" s="74" t="s">
        <v>28</v>
      </c>
      <c r="AD2" s="1"/>
      <c r="AE2" s="1"/>
      <c r="AF2" s="1"/>
      <c r="AG2" s="1"/>
    </row>
    <row r="3" spans="1:33" x14ac:dyDescent="0.3">
      <c r="A3" s="40"/>
      <c r="B3" s="22"/>
      <c r="C3" s="22"/>
      <c r="D3" s="22"/>
      <c r="E3" s="22"/>
      <c r="F3" s="38" t="s">
        <v>15</v>
      </c>
      <c r="G3" s="4"/>
      <c r="H3" s="41" t="s">
        <v>16</v>
      </c>
      <c r="I3" s="22"/>
      <c r="J3" s="44" t="s">
        <v>24</v>
      </c>
      <c r="K3" s="93" t="s">
        <v>29</v>
      </c>
      <c r="L3" s="93" t="s">
        <v>29</v>
      </c>
      <c r="M3" s="93" t="s">
        <v>0</v>
      </c>
      <c r="N3" s="94" t="s">
        <v>30</v>
      </c>
      <c r="O3" s="61" t="s">
        <v>24</v>
      </c>
      <c r="P3" s="28" t="s">
        <v>29</v>
      </c>
      <c r="Q3" s="28" t="s">
        <v>0</v>
      </c>
      <c r="R3" s="62" t="s">
        <v>30</v>
      </c>
      <c r="S3" s="44"/>
      <c r="T3" s="2" t="s">
        <v>29</v>
      </c>
      <c r="U3" s="2" t="s">
        <v>78</v>
      </c>
      <c r="V3" s="2" t="s">
        <v>29</v>
      </c>
      <c r="W3" s="2" t="s">
        <v>79</v>
      </c>
      <c r="X3" s="45" t="s">
        <v>30</v>
      </c>
      <c r="Y3" s="73" t="s">
        <v>56</v>
      </c>
      <c r="Z3" s="34" t="s">
        <v>30</v>
      </c>
      <c r="AA3" s="34" t="s">
        <v>30</v>
      </c>
      <c r="AB3" s="34" t="s">
        <v>30</v>
      </c>
      <c r="AC3" s="74" t="s">
        <v>30</v>
      </c>
      <c r="AD3" s="1"/>
      <c r="AE3" s="1"/>
      <c r="AF3" s="1"/>
      <c r="AG3" s="1"/>
    </row>
    <row r="4" spans="1:33" s="8" customFormat="1" ht="20.399999999999999" x14ac:dyDescent="0.3">
      <c r="A4" s="42" t="s">
        <v>25</v>
      </c>
      <c r="B4" s="6" t="s">
        <v>21</v>
      </c>
      <c r="C4" s="6" t="s">
        <v>7</v>
      </c>
      <c r="D4" s="6" t="s">
        <v>8</v>
      </c>
      <c r="E4" s="6" t="s">
        <v>9</v>
      </c>
      <c r="F4" s="5" t="s">
        <v>10</v>
      </c>
      <c r="G4" s="6" t="s">
        <v>0</v>
      </c>
      <c r="H4" s="43" t="s">
        <v>20</v>
      </c>
      <c r="I4" s="21"/>
      <c r="J4" s="44" t="s">
        <v>64</v>
      </c>
      <c r="K4" s="93" t="s">
        <v>7</v>
      </c>
      <c r="L4" s="93" t="s">
        <v>7</v>
      </c>
      <c r="M4" s="93"/>
      <c r="N4" s="56"/>
      <c r="O4" s="61" t="s">
        <v>53</v>
      </c>
      <c r="P4" s="28" t="s">
        <v>66</v>
      </c>
      <c r="Q4" s="28" t="s">
        <v>53</v>
      </c>
      <c r="R4" s="62" t="s">
        <v>53</v>
      </c>
      <c r="S4" s="44" t="s">
        <v>23</v>
      </c>
      <c r="T4" s="85" t="s">
        <v>77</v>
      </c>
      <c r="U4" s="86" t="s">
        <v>51</v>
      </c>
      <c r="V4" s="85" t="s">
        <v>75</v>
      </c>
      <c r="W4" s="10" t="s">
        <v>52</v>
      </c>
      <c r="X4" s="45" t="s">
        <v>42</v>
      </c>
      <c r="Y4" s="73" t="s">
        <v>54</v>
      </c>
      <c r="Z4" s="34" t="s">
        <v>61</v>
      </c>
      <c r="AA4" s="34" t="s">
        <v>60</v>
      </c>
      <c r="AB4" s="34" t="s">
        <v>59</v>
      </c>
      <c r="AC4" s="74" t="s">
        <v>62</v>
      </c>
      <c r="AD4" s="7"/>
      <c r="AE4" s="7"/>
      <c r="AF4" s="7"/>
      <c r="AG4" s="7"/>
    </row>
    <row r="5" spans="1:33" ht="40.799999999999997" x14ac:dyDescent="0.3">
      <c r="A5" s="44" t="s">
        <v>26</v>
      </c>
      <c r="B5" s="2" t="s">
        <v>22</v>
      </c>
      <c r="C5" s="2" t="s">
        <v>22</v>
      </c>
      <c r="D5" s="2" t="s">
        <v>22</v>
      </c>
      <c r="E5" s="2" t="s">
        <v>22</v>
      </c>
      <c r="F5" s="9" t="s">
        <v>22</v>
      </c>
      <c r="G5" s="2" t="s">
        <v>22</v>
      </c>
      <c r="H5" s="45" t="s">
        <v>34</v>
      </c>
      <c r="I5" s="21"/>
      <c r="J5" s="57" t="s">
        <v>65</v>
      </c>
      <c r="K5" s="10" t="s">
        <v>5</v>
      </c>
      <c r="L5" s="10" t="s">
        <v>6</v>
      </c>
      <c r="M5" s="26"/>
      <c r="N5" s="56"/>
      <c r="O5" s="61" t="s">
        <v>47</v>
      </c>
      <c r="P5" s="29" t="s">
        <v>37</v>
      </c>
      <c r="Q5" s="30" t="s">
        <v>44</v>
      </c>
      <c r="R5" s="62"/>
      <c r="S5" s="44" t="s">
        <v>24</v>
      </c>
      <c r="T5" s="10" t="s">
        <v>58</v>
      </c>
      <c r="U5" s="84" t="s">
        <v>76</v>
      </c>
      <c r="V5" s="10" t="s">
        <v>58</v>
      </c>
      <c r="W5" s="10"/>
      <c r="X5" s="70" t="s">
        <v>43</v>
      </c>
      <c r="Y5" s="75" t="s">
        <v>57</v>
      </c>
      <c r="Z5" s="33" t="s">
        <v>35</v>
      </c>
      <c r="AA5" s="33" t="s">
        <v>43</v>
      </c>
      <c r="AB5" s="33" t="s">
        <v>38</v>
      </c>
      <c r="AC5" s="76" t="s">
        <v>40</v>
      </c>
      <c r="AD5" s="1"/>
      <c r="AE5" s="1"/>
      <c r="AF5" s="1"/>
      <c r="AG5" s="1"/>
    </row>
    <row r="6" spans="1:33" x14ac:dyDescent="0.3">
      <c r="A6" s="46" t="s">
        <v>17</v>
      </c>
      <c r="B6" s="12" t="s">
        <v>11</v>
      </c>
      <c r="C6" s="13">
        <v>500</v>
      </c>
      <c r="D6" s="13">
        <v>400</v>
      </c>
      <c r="E6" s="14">
        <f>C6-D6</f>
        <v>100</v>
      </c>
      <c r="F6" s="15">
        <f>E6/1.24</f>
        <v>80.645161290322577</v>
      </c>
      <c r="G6" s="13">
        <f>F6*24/100</f>
        <v>19.35483870967742</v>
      </c>
      <c r="H6" s="47">
        <f>E6-F6-G6</f>
        <v>0</v>
      </c>
      <c r="I6" s="23"/>
      <c r="J6" s="46" t="s">
        <v>2</v>
      </c>
      <c r="K6" s="13">
        <v>500</v>
      </c>
      <c r="L6" s="13"/>
      <c r="M6" s="13" t="s">
        <v>45</v>
      </c>
      <c r="N6" s="47" t="s">
        <v>45</v>
      </c>
      <c r="O6" s="63" t="s">
        <v>48</v>
      </c>
      <c r="P6" s="13">
        <f>D6</f>
        <v>400</v>
      </c>
      <c r="Q6" s="13" t="s">
        <v>45</v>
      </c>
      <c r="R6" s="64" t="s">
        <v>49</v>
      </c>
      <c r="S6" s="71" t="s">
        <v>50</v>
      </c>
      <c r="T6" s="14">
        <f>F6</f>
        <v>80.645161290322577</v>
      </c>
      <c r="U6" s="14">
        <f>G6</f>
        <v>19.35483870967742</v>
      </c>
      <c r="V6" s="14">
        <f>C6-T6-U6</f>
        <v>400</v>
      </c>
      <c r="W6" s="14">
        <f>C6-T6-U6</f>
        <v>400</v>
      </c>
      <c r="X6" s="72" t="s">
        <v>42</v>
      </c>
      <c r="Y6" s="77" t="s">
        <v>54</v>
      </c>
      <c r="Z6" s="14">
        <f>T6-U6+V6</f>
        <v>461.29032258064512</v>
      </c>
      <c r="AA6" s="35">
        <f>-Z6</f>
        <v>-461.29032258064512</v>
      </c>
      <c r="AB6" s="13"/>
      <c r="AC6" s="47"/>
      <c r="AD6" s="1"/>
      <c r="AE6" s="1"/>
      <c r="AF6" s="1"/>
      <c r="AG6" s="1"/>
    </row>
    <row r="7" spans="1:33" x14ac:dyDescent="0.3">
      <c r="A7" s="46"/>
      <c r="B7" s="12" t="s">
        <v>12</v>
      </c>
      <c r="C7" s="13">
        <v>1500</v>
      </c>
      <c r="D7" s="13">
        <v>1200</v>
      </c>
      <c r="E7" s="14">
        <f t="shared" ref="E7:E10" si="0">C7-D7</f>
        <v>300</v>
      </c>
      <c r="F7" s="15">
        <f t="shared" ref="F7:F8" si="1">E7/1.24</f>
        <v>241.93548387096774</v>
      </c>
      <c r="G7" s="13">
        <f>F7*24/100</f>
        <v>58.064516129032256</v>
      </c>
      <c r="H7" s="47">
        <f t="shared" ref="H7:H10" si="2">E7-F7-G7</f>
        <v>0</v>
      </c>
      <c r="I7" s="23"/>
      <c r="J7" s="46"/>
      <c r="K7" s="13">
        <v>1500</v>
      </c>
      <c r="L7" s="13"/>
      <c r="M7" s="13" t="s">
        <v>45</v>
      </c>
      <c r="N7" s="47" t="s">
        <v>45</v>
      </c>
      <c r="O7" s="63" t="s">
        <v>48</v>
      </c>
      <c r="P7" s="13">
        <f t="shared" ref="P7:P29" si="3">D7</f>
        <v>1200</v>
      </c>
      <c r="Q7" s="13" t="s">
        <v>45</v>
      </c>
      <c r="R7" s="64" t="s">
        <v>49</v>
      </c>
      <c r="S7" s="71" t="s">
        <v>50</v>
      </c>
      <c r="T7" s="14">
        <f t="shared" ref="T7:T9" si="4">F7</f>
        <v>241.93548387096774</v>
      </c>
      <c r="U7" s="14">
        <f>G7</f>
        <v>58.064516129032256</v>
      </c>
      <c r="V7" s="14">
        <f t="shared" ref="V7:V9" si="5">C7-T7-U7</f>
        <v>1200</v>
      </c>
      <c r="W7" s="14">
        <f t="shared" ref="W7:W10" si="6">C7-T7-U7</f>
        <v>1200</v>
      </c>
      <c r="X7" s="72" t="s">
        <v>42</v>
      </c>
      <c r="Y7" s="46"/>
      <c r="Z7" s="14">
        <f t="shared" ref="Z7:Z10" si="7">T7-U7+V7</f>
        <v>1383.8709677419356</v>
      </c>
      <c r="AA7" s="35">
        <f t="shared" ref="AA7:AA10" si="8">-Z7</f>
        <v>-1383.8709677419356</v>
      </c>
      <c r="AB7" s="13"/>
      <c r="AC7" s="47"/>
      <c r="AD7" s="1"/>
      <c r="AE7" s="1"/>
      <c r="AF7" s="1"/>
      <c r="AG7" s="1"/>
    </row>
    <row r="8" spans="1:33" x14ac:dyDescent="0.3">
      <c r="A8" s="46"/>
      <c r="B8" s="12" t="s">
        <v>32</v>
      </c>
      <c r="C8" s="13">
        <v>1000</v>
      </c>
      <c r="D8" s="13">
        <v>800</v>
      </c>
      <c r="E8" s="14">
        <f t="shared" si="0"/>
        <v>200</v>
      </c>
      <c r="F8" s="15">
        <f t="shared" si="1"/>
        <v>161.29032258064515</v>
      </c>
      <c r="G8" s="13">
        <f>F8*24/100</f>
        <v>38.70967741935484</v>
      </c>
      <c r="H8" s="47">
        <f t="shared" si="2"/>
        <v>0</v>
      </c>
      <c r="I8" s="23"/>
      <c r="J8" s="46"/>
      <c r="K8" s="13">
        <v>1000</v>
      </c>
      <c r="L8" s="13"/>
      <c r="M8" s="13" t="s">
        <v>45</v>
      </c>
      <c r="N8" s="47" t="s">
        <v>45</v>
      </c>
      <c r="O8" s="63" t="s">
        <v>48</v>
      </c>
      <c r="P8" s="13">
        <f t="shared" si="3"/>
        <v>800</v>
      </c>
      <c r="Q8" s="13" t="s">
        <v>45</v>
      </c>
      <c r="R8" s="64" t="s">
        <v>49</v>
      </c>
      <c r="S8" s="71" t="s">
        <v>50</v>
      </c>
      <c r="T8" s="14">
        <f t="shared" si="4"/>
        <v>161.29032258064515</v>
      </c>
      <c r="U8" s="14">
        <f>G8</f>
        <v>38.70967741935484</v>
      </c>
      <c r="V8" s="14">
        <f t="shared" si="5"/>
        <v>800</v>
      </c>
      <c r="W8" s="14">
        <f t="shared" si="6"/>
        <v>800</v>
      </c>
      <c r="X8" s="72" t="s">
        <v>42</v>
      </c>
      <c r="Y8" s="63"/>
      <c r="Z8" s="14">
        <f t="shared" si="7"/>
        <v>922.58064516129025</v>
      </c>
      <c r="AA8" s="35">
        <f t="shared" si="8"/>
        <v>-922.58064516129025</v>
      </c>
      <c r="AB8" s="13"/>
      <c r="AC8" s="47"/>
      <c r="AD8" s="1"/>
      <c r="AE8" s="1"/>
      <c r="AF8" s="1"/>
      <c r="AG8" s="1"/>
    </row>
    <row r="9" spans="1:33" x14ac:dyDescent="0.3">
      <c r="A9" s="46"/>
      <c r="B9" s="16" t="s">
        <v>31</v>
      </c>
      <c r="C9" s="13">
        <v>1000</v>
      </c>
      <c r="D9" s="13">
        <v>800</v>
      </c>
      <c r="E9" s="14">
        <f t="shared" si="0"/>
        <v>200</v>
      </c>
      <c r="F9" s="17">
        <v>0</v>
      </c>
      <c r="G9" s="13">
        <v>0</v>
      </c>
      <c r="H9" s="47">
        <f t="shared" ref="H9" si="9">E9-F9-G9</f>
        <v>200</v>
      </c>
      <c r="I9" s="23"/>
      <c r="J9" s="46"/>
      <c r="K9" s="13">
        <v>1000</v>
      </c>
      <c r="L9" s="13"/>
      <c r="M9" s="13" t="s">
        <v>45</v>
      </c>
      <c r="N9" s="47" t="s">
        <v>45</v>
      </c>
      <c r="O9" s="63" t="s">
        <v>48</v>
      </c>
      <c r="P9" s="13">
        <f t="shared" si="3"/>
        <v>800</v>
      </c>
      <c r="Q9" s="13" t="s">
        <v>45</v>
      </c>
      <c r="R9" s="64" t="s">
        <v>49</v>
      </c>
      <c r="S9" s="71" t="s">
        <v>50</v>
      </c>
      <c r="T9" s="14">
        <f t="shared" si="4"/>
        <v>0</v>
      </c>
      <c r="U9" s="14">
        <f>G9</f>
        <v>0</v>
      </c>
      <c r="V9" s="14">
        <f t="shared" si="5"/>
        <v>1000</v>
      </c>
      <c r="W9" s="14">
        <f t="shared" si="6"/>
        <v>1000</v>
      </c>
      <c r="X9" s="72" t="s">
        <v>42</v>
      </c>
      <c r="Y9" s="63"/>
      <c r="Z9" s="14">
        <f t="shared" si="7"/>
        <v>1000</v>
      </c>
      <c r="AA9" s="35">
        <f t="shared" si="8"/>
        <v>-1000</v>
      </c>
      <c r="AB9" s="13"/>
      <c r="AC9" s="47"/>
      <c r="AD9" s="1"/>
      <c r="AE9" s="1"/>
      <c r="AF9" s="1"/>
      <c r="AG9" s="1"/>
    </row>
    <row r="10" spans="1:33" x14ac:dyDescent="0.3">
      <c r="A10" s="46"/>
      <c r="B10" s="12" t="s">
        <v>13</v>
      </c>
      <c r="C10" s="13">
        <v>1000</v>
      </c>
      <c r="D10" s="13">
        <v>750</v>
      </c>
      <c r="E10" s="14">
        <f t="shared" si="0"/>
        <v>250</v>
      </c>
      <c r="F10" s="17">
        <v>0</v>
      </c>
      <c r="G10" s="13">
        <v>0</v>
      </c>
      <c r="H10" s="47">
        <f t="shared" si="2"/>
        <v>250</v>
      </c>
      <c r="I10" s="23"/>
      <c r="J10" s="46"/>
      <c r="K10" s="12"/>
      <c r="L10" s="13">
        <v>1000</v>
      </c>
      <c r="M10" s="13" t="s">
        <v>46</v>
      </c>
      <c r="N10" s="47" t="s">
        <v>36</v>
      </c>
      <c r="O10" s="63" t="s">
        <v>48</v>
      </c>
      <c r="P10" s="13">
        <f t="shared" si="3"/>
        <v>750</v>
      </c>
      <c r="Q10" s="13" t="s">
        <v>45</v>
      </c>
      <c r="R10" s="64" t="s">
        <v>49</v>
      </c>
      <c r="S10" s="92" t="s">
        <v>80</v>
      </c>
      <c r="T10" s="87"/>
      <c r="U10" s="87"/>
      <c r="V10" s="87"/>
      <c r="W10" s="90">
        <f t="shared" si="6"/>
        <v>1000</v>
      </c>
      <c r="X10" s="88"/>
      <c r="Y10" s="63"/>
      <c r="Z10" s="14">
        <f t="shared" si="7"/>
        <v>0</v>
      </c>
      <c r="AA10" s="35">
        <f t="shared" si="8"/>
        <v>0</v>
      </c>
      <c r="AB10" s="13"/>
      <c r="AC10" s="47"/>
      <c r="AD10" s="1"/>
      <c r="AE10" s="1"/>
      <c r="AF10" s="1"/>
      <c r="AG10" s="1"/>
    </row>
    <row r="11" spans="1:33" s="8" customFormat="1" x14ac:dyDescent="0.3">
      <c r="A11" s="44"/>
      <c r="B11" s="2" t="s">
        <v>14</v>
      </c>
      <c r="C11" s="18">
        <f t="shared" ref="C11:H11" si="10">SUM(C6:C10)</f>
        <v>5000</v>
      </c>
      <c r="D11" s="18">
        <f t="shared" si="10"/>
        <v>3950</v>
      </c>
      <c r="E11" s="18">
        <f t="shared" si="10"/>
        <v>1050</v>
      </c>
      <c r="F11" s="19">
        <f t="shared" si="10"/>
        <v>483.87096774193549</v>
      </c>
      <c r="G11" s="18">
        <f t="shared" si="10"/>
        <v>116.12903225806451</v>
      </c>
      <c r="H11" s="48">
        <f t="shared" si="10"/>
        <v>450</v>
      </c>
      <c r="I11" s="24"/>
      <c r="J11" s="44"/>
      <c r="K11" s="18">
        <f>SUM(K6:K10)</f>
        <v>4000</v>
      </c>
      <c r="L11" s="18">
        <f>SUM(L6:L10)</f>
        <v>1000</v>
      </c>
      <c r="M11" s="18"/>
      <c r="N11" s="48"/>
      <c r="O11" s="65"/>
      <c r="P11" s="31">
        <f t="shared" si="3"/>
        <v>3950</v>
      </c>
      <c r="Q11" s="31"/>
      <c r="R11" s="66"/>
      <c r="S11" s="44"/>
      <c r="T11" s="18">
        <f>SUM(T6:T10)</f>
        <v>483.87096774193549</v>
      </c>
      <c r="U11" s="18">
        <f>SUM(U6:U10)</f>
        <v>116.12903225806451</v>
      </c>
      <c r="V11" s="18">
        <f>SUM(V6:V10)</f>
        <v>3400</v>
      </c>
      <c r="W11" s="18">
        <f>SUM(W6:W10)</f>
        <v>4400</v>
      </c>
      <c r="X11" s="48"/>
      <c r="Y11" s="78"/>
      <c r="Z11" s="32">
        <f>SUM(Z6:Z10)</f>
        <v>3767.7419354838712</v>
      </c>
      <c r="AA11" s="36">
        <f>SUM(AA6:AA10)</f>
        <v>-3767.7419354838712</v>
      </c>
      <c r="AB11" s="32"/>
      <c r="AC11" s="79"/>
      <c r="AD11" s="39">
        <f>SUM(Z11:AC11)</f>
        <v>0</v>
      </c>
      <c r="AE11" s="7"/>
      <c r="AF11" s="7"/>
      <c r="AG11" s="7"/>
    </row>
    <row r="12" spans="1:33" x14ac:dyDescent="0.3">
      <c r="A12" s="46" t="s">
        <v>18</v>
      </c>
      <c r="B12" s="12" t="s">
        <v>11</v>
      </c>
      <c r="C12" s="13">
        <v>500</v>
      </c>
      <c r="D12" s="13">
        <v>400</v>
      </c>
      <c r="E12" s="14">
        <f>C12-D12</f>
        <v>100</v>
      </c>
      <c r="F12" s="15">
        <f>E12/1.24</f>
        <v>80.645161290322577</v>
      </c>
      <c r="G12" s="13">
        <f>F12*24/100</f>
        <v>19.35483870967742</v>
      </c>
      <c r="H12" s="47">
        <f>E12-F12-G12</f>
        <v>0</v>
      </c>
      <c r="I12" s="23"/>
      <c r="J12" s="46" t="s">
        <v>3</v>
      </c>
      <c r="K12" s="13">
        <v>500</v>
      </c>
      <c r="L12" s="13"/>
      <c r="M12" s="13" t="s">
        <v>45</v>
      </c>
      <c r="N12" s="47" t="s">
        <v>45</v>
      </c>
      <c r="O12" s="63" t="s">
        <v>48</v>
      </c>
      <c r="P12" s="13">
        <f t="shared" si="3"/>
        <v>400</v>
      </c>
      <c r="Q12" s="13" t="s">
        <v>45</v>
      </c>
      <c r="R12" s="64" t="s">
        <v>49</v>
      </c>
      <c r="S12" s="71" t="s">
        <v>50</v>
      </c>
      <c r="T12" s="14">
        <f>F12</f>
        <v>80.645161290322577</v>
      </c>
      <c r="U12" s="14">
        <f>G12</f>
        <v>19.35483870967742</v>
      </c>
      <c r="V12" s="14">
        <f>C12-T12-U12</f>
        <v>400</v>
      </c>
      <c r="W12" s="14">
        <f>C12-T12-U12</f>
        <v>400</v>
      </c>
      <c r="X12" s="72" t="s">
        <v>42</v>
      </c>
      <c r="Y12" s="77" t="s">
        <v>54</v>
      </c>
      <c r="Z12" s="13"/>
      <c r="AA12" s="35">
        <f>-AB12</f>
        <v>-461.29032258064512</v>
      </c>
      <c r="AB12" s="14">
        <f>T12-U12+V12</f>
        <v>461.29032258064512</v>
      </c>
      <c r="AC12" s="47"/>
      <c r="AD12" s="1"/>
      <c r="AE12" s="1"/>
      <c r="AF12" s="1"/>
      <c r="AG12" s="1"/>
    </row>
    <row r="13" spans="1:33" x14ac:dyDescent="0.3">
      <c r="A13" s="46"/>
      <c r="B13" s="12" t="s">
        <v>12</v>
      </c>
      <c r="C13" s="13">
        <v>1500</v>
      </c>
      <c r="D13" s="13">
        <v>1200</v>
      </c>
      <c r="E13" s="14">
        <f t="shared" ref="E13:E16" si="11">C13-D13</f>
        <v>300</v>
      </c>
      <c r="F13" s="15">
        <f t="shared" ref="F13:F14" si="12">E13/1.24</f>
        <v>241.93548387096774</v>
      </c>
      <c r="G13" s="13">
        <f>F13*24/100</f>
        <v>58.064516129032256</v>
      </c>
      <c r="H13" s="47">
        <f t="shared" ref="H13:H16" si="13">E13-F13-G13</f>
        <v>0</v>
      </c>
      <c r="I13" s="23"/>
      <c r="J13" s="46"/>
      <c r="K13" s="13">
        <v>1500</v>
      </c>
      <c r="L13" s="13"/>
      <c r="M13" s="13" t="s">
        <v>45</v>
      </c>
      <c r="N13" s="47" t="s">
        <v>45</v>
      </c>
      <c r="O13" s="63" t="s">
        <v>48</v>
      </c>
      <c r="P13" s="13">
        <f t="shared" si="3"/>
        <v>1200</v>
      </c>
      <c r="Q13" s="13" t="s">
        <v>45</v>
      </c>
      <c r="R13" s="64" t="s">
        <v>49</v>
      </c>
      <c r="S13" s="71" t="s">
        <v>50</v>
      </c>
      <c r="T13" s="14">
        <f t="shared" ref="T13:T15" si="14">F13</f>
        <v>241.93548387096774</v>
      </c>
      <c r="U13" s="14">
        <f>G13</f>
        <v>58.064516129032256</v>
      </c>
      <c r="V13" s="14">
        <f t="shared" ref="V13:V15" si="15">C13-T13-U13</f>
        <v>1200</v>
      </c>
      <c r="W13" s="14">
        <f t="shared" ref="W13:W16" si="16">C13-T13-U13</f>
        <v>1200</v>
      </c>
      <c r="X13" s="72" t="s">
        <v>42</v>
      </c>
      <c r="Y13" s="46"/>
      <c r="Z13" s="13"/>
      <c r="AA13" s="35">
        <f t="shared" ref="AA13:AA16" si="17">-AB13</f>
        <v>-1383.8709677419356</v>
      </c>
      <c r="AB13" s="14">
        <f t="shared" ref="AB13:AB16" si="18">T13-U13+V13</f>
        <v>1383.8709677419356</v>
      </c>
      <c r="AC13" s="47"/>
      <c r="AD13" s="1"/>
      <c r="AE13" s="1"/>
      <c r="AF13" s="1"/>
      <c r="AG13" s="1"/>
    </row>
    <row r="14" spans="1:33" x14ac:dyDescent="0.3">
      <c r="A14" s="46"/>
      <c r="B14" s="12" t="s">
        <v>32</v>
      </c>
      <c r="C14" s="13">
        <v>1000</v>
      </c>
      <c r="D14" s="13">
        <v>800</v>
      </c>
      <c r="E14" s="14">
        <f t="shared" si="11"/>
        <v>200</v>
      </c>
      <c r="F14" s="15">
        <f t="shared" si="12"/>
        <v>161.29032258064515</v>
      </c>
      <c r="G14" s="13">
        <f>F14*24/100</f>
        <v>38.70967741935484</v>
      </c>
      <c r="H14" s="47">
        <f t="shared" si="13"/>
        <v>0</v>
      </c>
      <c r="I14" s="23"/>
      <c r="J14" s="46"/>
      <c r="K14" s="13">
        <v>1000</v>
      </c>
      <c r="L14" s="13"/>
      <c r="M14" s="13" t="s">
        <v>45</v>
      </c>
      <c r="N14" s="47" t="s">
        <v>45</v>
      </c>
      <c r="O14" s="63" t="s">
        <v>48</v>
      </c>
      <c r="P14" s="13">
        <f t="shared" si="3"/>
        <v>800</v>
      </c>
      <c r="Q14" s="13" t="s">
        <v>45</v>
      </c>
      <c r="R14" s="64" t="s">
        <v>49</v>
      </c>
      <c r="S14" s="71" t="s">
        <v>50</v>
      </c>
      <c r="T14" s="14">
        <f t="shared" si="14"/>
        <v>161.29032258064515</v>
      </c>
      <c r="U14" s="14">
        <f>G14</f>
        <v>38.70967741935484</v>
      </c>
      <c r="V14" s="14">
        <f t="shared" si="15"/>
        <v>800</v>
      </c>
      <c r="W14" s="14">
        <f t="shared" si="16"/>
        <v>800</v>
      </c>
      <c r="X14" s="72" t="s">
        <v>42</v>
      </c>
      <c r="Y14" s="63"/>
      <c r="Z14" s="13"/>
      <c r="AA14" s="35">
        <f t="shared" si="17"/>
        <v>-922.58064516129025</v>
      </c>
      <c r="AB14" s="14">
        <f t="shared" si="18"/>
        <v>922.58064516129025</v>
      </c>
      <c r="AC14" s="47"/>
      <c r="AD14" s="1"/>
      <c r="AE14" s="1"/>
      <c r="AF14" s="1"/>
      <c r="AG14" s="1"/>
    </row>
    <row r="15" spans="1:33" x14ac:dyDescent="0.3">
      <c r="A15" s="46"/>
      <c r="B15" s="16" t="s">
        <v>31</v>
      </c>
      <c r="C15" s="13">
        <v>1000</v>
      </c>
      <c r="D15" s="13">
        <v>800</v>
      </c>
      <c r="E15" s="14">
        <f t="shared" si="11"/>
        <v>200</v>
      </c>
      <c r="F15" s="17">
        <v>0</v>
      </c>
      <c r="G15" s="13">
        <v>0</v>
      </c>
      <c r="H15" s="47">
        <f t="shared" si="13"/>
        <v>200</v>
      </c>
      <c r="I15" s="23"/>
      <c r="J15" s="46"/>
      <c r="K15" s="13">
        <v>1000</v>
      </c>
      <c r="L15" s="13"/>
      <c r="M15" s="13" t="s">
        <v>45</v>
      </c>
      <c r="N15" s="47" t="s">
        <v>45</v>
      </c>
      <c r="O15" s="63" t="s">
        <v>48</v>
      </c>
      <c r="P15" s="13">
        <f t="shared" si="3"/>
        <v>800</v>
      </c>
      <c r="Q15" s="13" t="s">
        <v>45</v>
      </c>
      <c r="R15" s="64" t="s">
        <v>49</v>
      </c>
      <c r="S15" s="71" t="s">
        <v>50</v>
      </c>
      <c r="T15" s="14">
        <f t="shared" si="14"/>
        <v>0</v>
      </c>
      <c r="U15" s="14">
        <f>G15</f>
        <v>0</v>
      </c>
      <c r="V15" s="14">
        <f t="shared" si="15"/>
        <v>1000</v>
      </c>
      <c r="W15" s="14">
        <f t="shared" si="16"/>
        <v>1000</v>
      </c>
      <c r="X15" s="72" t="s">
        <v>42</v>
      </c>
      <c r="Y15" s="63"/>
      <c r="Z15" s="13"/>
      <c r="AA15" s="35">
        <f t="shared" si="17"/>
        <v>-1000</v>
      </c>
      <c r="AB15" s="14">
        <f t="shared" si="18"/>
        <v>1000</v>
      </c>
      <c r="AC15" s="47"/>
      <c r="AD15" s="1"/>
      <c r="AE15" s="1"/>
      <c r="AF15" s="1"/>
      <c r="AG15" s="1"/>
    </row>
    <row r="16" spans="1:33" x14ac:dyDescent="0.3">
      <c r="A16" s="46"/>
      <c r="B16" s="12" t="s">
        <v>13</v>
      </c>
      <c r="C16" s="13">
        <v>1000</v>
      </c>
      <c r="D16" s="13">
        <v>750</v>
      </c>
      <c r="E16" s="14">
        <f t="shared" si="11"/>
        <v>250</v>
      </c>
      <c r="F16" s="17">
        <v>0</v>
      </c>
      <c r="G16" s="13">
        <v>0</v>
      </c>
      <c r="H16" s="47">
        <f t="shared" si="13"/>
        <v>250</v>
      </c>
      <c r="I16" s="23"/>
      <c r="J16" s="46"/>
      <c r="K16" s="12"/>
      <c r="L16" s="13">
        <v>1000</v>
      </c>
      <c r="M16" s="13" t="s">
        <v>46</v>
      </c>
      <c r="N16" s="58" t="s">
        <v>39</v>
      </c>
      <c r="O16" s="63" t="s">
        <v>48</v>
      </c>
      <c r="P16" s="13">
        <f t="shared" si="3"/>
        <v>750</v>
      </c>
      <c r="Q16" s="13" t="s">
        <v>45</v>
      </c>
      <c r="R16" s="64" t="s">
        <v>49</v>
      </c>
      <c r="S16" s="92" t="s">
        <v>81</v>
      </c>
      <c r="T16" s="87"/>
      <c r="U16" s="87"/>
      <c r="V16" s="87"/>
      <c r="W16" s="90">
        <f t="shared" si="16"/>
        <v>1000</v>
      </c>
      <c r="X16" s="88"/>
      <c r="Y16" s="63"/>
      <c r="Z16" s="13"/>
      <c r="AA16" s="35">
        <f t="shared" si="17"/>
        <v>0</v>
      </c>
      <c r="AB16" s="14">
        <f t="shared" si="18"/>
        <v>0</v>
      </c>
      <c r="AC16" s="47"/>
      <c r="AD16" s="1"/>
      <c r="AE16" s="1"/>
      <c r="AF16" s="1"/>
      <c r="AG16" s="1"/>
    </row>
    <row r="17" spans="1:33" s="8" customFormat="1" x14ac:dyDescent="0.3">
      <c r="A17" s="44"/>
      <c r="B17" s="2" t="s">
        <v>14</v>
      </c>
      <c r="C17" s="18">
        <f t="shared" ref="C17:H17" si="19">SUM(C12:C16)</f>
        <v>5000</v>
      </c>
      <c r="D17" s="18">
        <f t="shared" si="19"/>
        <v>3950</v>
      </c>
      <c r="E17" s="18">
        <f t="shared" si="19"/>
        <v>1050</v>
      </c>
      <c r="F17" s="19">
        <f t="shared" si="19"/>
        <v>483.87096774193549</v>
      </c>
      <c r="G17" s="18">
        <f t="shared" si="19"/>
        <v>116.12903225806451</v>
      </c>
      <c r="H17" s="48">
        <f t="shared" si="19"/>
        <v>450</v>
      </c>
      <c r="I17" s="24"/>
      <c r="J17" s="44"/>
      <c r="K17" s="18">
        <f>SUM(K12:K16)</f>
        <v>4000</v>
      </c>
      <c r="L17" s="18">
        <f>SUM(L12:L16)</f>
        <v>1000</v>
      </c>
      <c r="M17" s="18"/>
      <c r="N17" s="48"/>
      <c r="O17" s="65"/>
      <c r="P17" s="31">
        <f t="shared" si="3"/>
        <v>3950</v>
      </c>
      <c r="Q17" s="31"/>
      <c r="R17" s="66"/>
      <c r="S17" s="44"/>
      <c r="T17" s="18">
        <f>SUM(T12:T16)</f>
        <v>483.87096774193549</v>
      </c>
      <c r="U17" s="18">
        <f>SUM(U12:U16)</f>
        <v>116.12903225806451</v>
      </c>
      <c r="V17" s="18">
        <f>SUM(V12:V16)</f>
        <v>3400</v>
      </c>
      <c r="W17" s="18">
        <f>SUM(W12:W16)</f>
        <v>4400</v>
      </c>
      <c r="X17" s="48"/>
      <c r="Y17" s="78"/>
      <c r="Z17" s="32"/>
      <c r="AA17" s="36">
        <f>SUM(AA12:AA16)</f>
        <v>-3767.7419354838712</v>
      </c>
      <c r="AB17" s="32">
        <f>SUM(AB12:AB16)</f>
        <v>3767.7419354838712</v>
      </c>
      <c r="AC17" s="79"/>
      <c r="AD17" s="39">
        <f>SUM(Z17:AC17)</f>
        <v>0</v>
      </c>
      <c r="AE17" s="7"/>
      <c r="AF17" s="7"/>
      <c r="AG17" s="7"/>
    </row>
    <row r="18" spans="1:33" x14ac:dyDescent="0.3">
      <c r="A18" s="46" t="s">
        <v>19</v>
      </c>
      <c r="B18" s="12" t="s">
        <v>11</v>
      </c>
      <c r="C18" s="13">
        <v>500</v>
      </c>
      <c r="D18" s="13">
        <v>400</v>
      </c>
      <c r="E18" s="14">
        <f>C18-D18</f>
        <v>100</v>
      </c>
      <c r="F18" s="15">
        <f>E18/1.24</f>
        <v>80.645161290322577</v>
      </c>
      <c r="G18" s="13">
        <f>F18*24/100</f>
        <v>19.35483870967742</v>
      </c>
      <c r="H18" s="47">
        <f>E18-F18-G18</f>
        <v>0</v>
      </c>
      <c r="I18" s="23"/>
      <c r="J18" s="46" t="s">
        <v>4</v>
      </c>
      <c r="K18" s="13">
        <v>500</v>
      </c>
      <c r="L18" s="12"/>
      <c r="M18" s="13"/>
      <c r="N18" s="50"/>
      <c r="O18" s="63" t="s">
        <v>48</v>
      </c>
      <c r="P18" s="13">
        <f t="shared" si="3"/>
        <v>400</v>
      </c>
      <c r="Q18" s="13" t="s">
        <v>45</v>
      </c>
      <c r="R18" s="64" t="s">
        <v>49</v>
      </c>
      <c r="S18" s="71" t="s">
        <v>50</v>
      </c>
      <c r="T18" s="14">
        <f>F18</f>
        <v>80.645161290322577</v>
      </c>
      <c r="U18" s="14">
        <f>G18</f>
        <v>19.35483870967742</v>
      </c>
      <c r="V18" s="14">
        <f>C18-T18-U18</f>
        <v>400</v>
      </c>
      <c r="W18" s="14">
        <f>C18-T18-U18</f>
        <v>400</v>
      </c>
      <c r="X18" s="72" t="s">
        <v>42</v>
      </c>
      <c r="Y18" s="77" t="s">
        <v>54</v>
      </c>
      <c r="Z18" s="13"/>
      <c r="AA18" s="35">
        <f>-AC18</f>
        <v>-461.29032258064512</v>
      </c>
      <c r="AB18" s="13"/>
      <c r="AC18" s="80">
        <f>T18-U18+V18</f>
        <v>461.29032258064512</v>
      </c>
      <c r="AD18" s="1"/>
      <c r="AE18" s="1"/>
      <c r="AF18" s="1"/>
      <c r="AG18" s="1"/>
    </row>
    <row r="19" spans="1:33" x14ac:dyDescent="0.3">
      <c r="A19" s="46"/>
      <c r="B19" s="12" t="s">
        <v>12</v>
      </c>
      <c r="C19" s="13">
        <v>1500</v>
      </c>
      <c r="D19" s="13">
        <v>1200</v>
      </c>
      <c r="E19" s="14">
        <f t="shared" ref="E19:E22" si="20">C19-D19</f>
        <v>300</v>
      </c>
      <c r="F19" s="15">
        <f t="shared" ref="F19:F20" si="21">E19/1.24</f>
        <v>241.93548387096774</v>
      </c>
      <c r="G19" s="13">
        <f>F19*24/100</f>
        <v>58.064516129032256</v>
      </c>
      <c r="H19" s="47">
        <f t="shared" ref="H19:H22" si="22">E19-F19-G19</f>
        <v>0</v>
      </c>
      <c r="I19" s="23"/>
      <c r="J19" s="46"/>
      <c r="K19" s="13">
        <v>1500</v>
      </c>
      <c r="L19" s="12"/>
      <c r="M19" s="13"/>
      <c r="N19" s="47"/>
      <c r="O19" s="63" t="s">
        <v>48</v>
      </c>
      <c r="P19" s="13">
        <f t="shared" si="3"/>
        <v>1200</v>
      </c>
      <c r="Q19" s="13" t="s">
        <v>45</v>
      </c>
      <c r="R19" s="64" t="s">
        <v>49</v>
      </c>
      <c r="S19" s="71" t="s">
        <v>50</v>
      </c>
      <c r="T19" s="14">
        <f t="shared" ref="T19:T21" si="23">F19</f>
        <v>241.93548387096774</v>
      </c>
      <c r="U19" s="14">
        <f>G19</f>
        <v>58.064516129032256</v>
      </c>
      <c r="V19" s="14">
        <f t="shared" ref="V19:V21" si="24">C19-T19-U19</f>
        <v>1200</v>
      </c>
      <c r="W19" s="14">
        <f t="shared" ref="W19:W22" si="25">C19-T19-U19</f>
        <v>1200</v>
      </c>
      <c r="X19" s="72" t="s">
        <v>42</v>
      </c>
      <c r="Y19" s="46"/>
      <c r="Z19" s="13"/>
      <c r="AA19" s="35">
        <f t="shared" ref="AA19:AA22" si="26">-AC19</f>
        <v>-1383.8709677419356</v>
      </c>
      <c r="AB19" s="13"/>
      <c r="AC19" s="80">
        <f t="shared" ref="AC19:AC23" si="27">T19-U19+V19</f>
        <v>1383.8709677419356</v>
      </c>
      <c r="AD19" s="1"/>
      <c r="AE19" s="1"/>
      <c r="AF19" s="1"/>
      <c r="AG19" s="1"/>
    </row>
    <row r="20" spans="1:33" x14ac:dyDescent="0.3">
      <c r="A20" s="46"/>
      <c r="B20" s="12" t="s">
        <v>32</v>
      </c>
      <c r="C20" s="13">
        <v>1000</v>
      </c>
      <c r="D20" s="13">
        <v>800</v>
      </c>
      <c r="E20" s="14">
        <f t="shared" si="20"/>
        <v>200</v>
      </c>
      <c r="F20" s="15">
        <f t="shared" si="21"/>
        <v>161.29032258064515</v>
      </c>
      <c r="G20" s="13">
        <f>F20*24/100</f>
        <v>38.70967741935484</v>
      </c>
      <c r="H20" s="47">
        <f t="shared" si="22"/>
        <v>0</v>
      </c>
      <c r="I20" s="23"/>
      <c r="J20" s="46"/>
      <c r="K20" s="13">
        <v>1000</v>
      </c>
      <c r="L20" s="12"/>
      <c r="M20" s="13"/>
      <c r="N20" s="47"/>
      <c r="O20" s="63" t="s">
        <v>48</v>
      </c>
      <c r="P20" s="13">
        <f t="shared" si="3"/>
        <v>800</v>
      </c>
      <c r="Q20" s="13" t="s">
        <v>45</v>
      </c>
      <c r="R20" s="64" t="s">
        <v>49</v>
      </c>
      <c r="S20" s="71" t="s">
        <v>50</v>
      </c>
      <c r="T20" s="14">
        <f t="shared" si="23"/>
        <v>161.29032258064515</v>
      </c>
      <c r="U20" s="14">
        <f>G20</f>
        <v>38.70967741935484</v>
      </c>
      <c r="V20" s="14">
        <f t="shared" si="24"/>
        <v>800</v>
      </c>
      <c r="W20" s="14">
        <f t="shared" si="25"/>
        <v>800</v>
      </c>
      <c r="X20" s="72" t="s">
        <v>42</v>
      </c>
      <c r="Y20" s="63"/>
      <c r="Z20" s="13"/>
      <c r="AA20" s="35">
        <f t="shared" si="26"/>
        <v>-922.58064516129025</v>
      </c>
      <c r="AB20" s="13"/>
      <c r="AC20" s="80">
        <f t="shared" si="27"/>
        <v>922.58064516129025</v>
      </c>
      <c r="AD20" s="1"/>
      <c r="AE20" s="1"/>
      <c r="AF20" s="1"/>
      <c r="AG20" s="1"/>
    </row>
    <row r="21" spans="1:33" x14ac:dyDescent="0.3">
      <c r="A21" s="46"/>
      <c r="B21" s="16" t="s">
        <v>31</v>
      </c>
      <c r="C21" s="13">
        <v>1000</v>
      </c>
      <c r="D21" s="13">
        <v>800</v>
      </c>
      <c r="E21" s="14">
        <f t="shared" si="20"/>
        <v>200</v>
      </c>
      <c r="F21" s="17">
        <v>0</v>
      </c>
      <c r="G21" s="13">
        <v>0</v>
      </c>
      <c r="H21" s="47">
        <f t="shared" si="22"/>
        <v>200</v>
      </c>
      <c r="I21" s="23"/>
      <c r="J21" s="46"/>
      <c r="K21" s="13">
        <v>1000</v>
      </c>
      <c r="L21" s="12"/>
      <c r="M21" s="13"/>
      <c r="N21" s="47"/>
      <c r="O21" s="63" t="s">
        <v>48</v>
      </c>
      <c r="P21" s="13">
        <f t="shared" si="3"/>
        <v>800</v>
      </c>
      <c r="Q21" s="13" t="s">
        <v>45</v>
      </c>
      <c r="R21" s="64" t="s">
        <v>49</v>
      </c>
      <c r="S21" s="71" t="s">
        <v>50</v>
      </c>
      <c r="T21" s="14">
        <f t="shared" si="23"/>
        <v>0</v>
      </c>
      <c r="U21" s="14">
        <f>G21</f>
        <v>0</v>
      </c>
      <c r="V21" s="14">
        <f t="shared" si="24"/>
        <v>1000</v>
      </c>
      <c r="W21" s="14">
        <f t="shared" si="25"/>
        <v>1000</v>
      </c>
      <c r="X21" s="72" t="s">
        <v>42</v>
      </c>
      <c r="Y21" s="63"/>
      <c r="Z21" s="13"/>
      <c r="AA21" s="35">
        <f t="shared" si="26"/>
        <v>-1000</v>
      </c>
      <c r="AB21" s="13"/>
      <c r="AC21" s="80">
        <f t="shared" si="27"/>
        <v>1000</v>
      </c>
      <c r="AD21" s="1"/>
      <c r="AE21" s="1"/>
      <c r="AF21" s="1"/>
      <c r="AG21" s="1"/>
    </row>
    <row r="22" spans="1:33" x14ac:dyDescent="0.3">
      <c r="A22" s="46"/>
      <c r="B22" s="12" t="s">
        <v>13</v>
      </c>
      <c r="C22" s="13">
        <v>1000</v>
      </c>
      <c r="D22" s="13">
        <v>750</v>
      </c>
      <c r="E22" s="14">
        <f t="shared" si="20"/>
        <v>250</v>
      </c>
      <c r="F22" s="17">
        <v>0</v>
      </c>
      <c r="G22" s="13">
        <v>0</v>
      </c>
      <c r="H22" s="47">
        <f t="shared" si="22"/>
        <v>250</v>
      </c>
      <c r="I22" s="23"/>
      <c r="J22" s="46"/>
      <c r="K22" s="12"/>
      <c r="L22" s="13">
        <v>1000</v>
      </c>
      <c r="M22" s="13" t="s">
        <v>46</v>
      </c>
      <c r="N22" s="58" t="s">
        <v>41</v>
      </c>
      <c r="O22" s="63" t="s">
        <v>48</v>
      </c>
      <c r="P22" s="13">
        <f t="shared" si="3"/>
        <v>750</v>
      </c>
      <c r="Q22" s="13" t="s">
        <v>45</v>
      </c>
      <c r="R22" s="64" t="s">
        <v>49</v>
      </c>
      <c r="S22" s="92" t="s">
        <v>82</v>
      </c>
      <c r="T22" s="87"/>
      <c r="U22" s="87"/>
      <c r="V22" s="87"/>
      <c r="W22" s="90">
        <f t="shared" si="25"/>
        <v>1000</v>
      </c>
      <c r="X22" s="88"/>
      <c r="Y22" s="63"/>
      <c r="Z22" s="13"/>
      <c r="AA22" s="35">
        <f t="shared" si="26"/>
        <v>0</v>
      </c>
      <c r="AB22" s="13"/>
      <c r="AC22" s="80">
        <f t="shared" si="27"/>
        <v>0</v>
      </c>
      <c r="AD22" s="1"/>
      <c r="AE22" s="1"/>
      <c r="AF22" s="1"/>
      <c r="AG22" s="1"/>
    </row>
    <row r="23" spans="1:33" x14ac:dyDescent="0.3">
      <c r="A23" s="44"/>
      <c r="B23" s="2" t="s">
        <v>14</v>
      </c>
      <c r="C23" s="18">
        <f t="shared" ref="C23:H23" si="28">SUM(C18:C22)</f>
        <v>5000</v>
      </c>
      <c r="D23" s="18">
        <f t="shared" si="28"/>
        <v>3950</v>
      </c>
      <c r="E23" s="18">
        <f t="shared" si="28"/>
        <v>1050</v>
      </c>
      <c r="F23" s="19">
        <f t="shared" si="28"/>
        <v>483.87096774193549</v>
      </c>
      <c r="G23" s="18">
        <f t="shared" si="28"/>
        <v>116.12903225806451</v>
      </c>
      <c r="H23" s="48">
        <f t="shared" si="28"/>
        <v>450</v>
      </c>
      <c r="I23" s="24"/>
      <c r="J23" s="44"/>
      <c r="K23" s="18">
        <f>SUM(K18:K22)</f>
        <v>4000</v>
      </c>
      <c r="L23" s="18">
        <f>SUM(L18:L22)</f>
        <v>1000</v>
      </c>
      <c r="M23" s="18"/>
      <c r="N23" s="48"/>
      <c r="O23" s="65"/>
      <c r="P23" s="31">
        <f t="shared" si="3"/>
        <v>3950</v>
      </c>
      <c r="Q23" s="31"/>
      <c r="R23" s="66"/>
      <c r="S23" s="44"/>
      <c r="T23" s="18">
        <f>SUM(T18:T22)</f>
        <v>483.87096774193549</v>
      </c>
      <c r="U23" s="18">
        <f>SUM(U18:U22)</f>
        <v>116.12903225806451</v>
      </c>
      <c r="V23" s="18">
        <f>SUM(V18:V22)</f>
        <v>3400</v>
      </c>
      <c r="W23" s="18">
        <f>SUM(W18:W22)</f>
        <v>4400</v>
      </c>
      <c r="X23" s="48"/>
      <c r="Y23" s="78"/>
      <c r="Z23" s="32"/>
      <c r="AA23" s="36">
        <f>SUM(AA18:AA22)</f>
        <v>-3767.7419354838712</v>
      </c>
      <c r="AB23" s="32"/>
      <c r="AC23" s="79">
        <f t="shared" si="27"/>
        <v>3767.7419354838712</v>
      </c>
      <c r="AD23" s="39">
        <f>SUM(Z23:AC23)</f>
        <v>0</v>
      </c>
      <c r="AE23" s="1"/>
      <c r="AF23" s="1"/>
      <c r="AG23" s="1"/>
    </row>
    <row r="24" spans="1:33" x14ac:dyDescent="0.3">
      <c r="A24" s="46" t="s">
        <v>71</v>
      </c>
      <c r="B24" s="12" t="s">
        <v>11</v>
      </c>
      <c r="C24" s="13">
        <v>500</v>
      </c>
      <c r="D24" s="13">
        <v>400</v>
      </c>
      <c r="E24" s="14">
        <f>C24-D24</f>
        <v>100</v>
      </c>
      <c r="F24" s="15">
        <f>E24/1.24</f>
        <v>80.645161290322577</v>
      </c>
      <c r="G24" s="13">
        <f>F24*24/100</f>
        <v>19.35483870967742</v>
      </c>
      <c r="H24" s="47">
        <f>E24-F24-G24</f>
        <v>0</v>
      </c>
      <c r="I24" s="23"/>
      <c r="J24" s="46" t="s">
        <v>1</v>
      </c>
      <c r="K24" s="13">
        <v>500</v>
      </c>
      <c r="L24" s="13"/>
      <c r="M24" s="13" t="s">
        <v>45</v>
      </c>
      <c r="N24" s="47" t="s">
        <v>45</v>
      </c>
      <c r="O24" s="63" t="s">
        <v>48</v>
      </c>
      <c r="P24" s="13">
        <f t="shared" si="3"/>
        <v>400</v>
      </c>
      <c r="Q24" s="13" t="s">
        <v>45</v>
      </c>
      <c r="R24" s="64" t="s">
        <v>49</v>
      </c>
      <c r="S24" s="71" t="s">
        <v>50</v>
      </c>
      <c r="T24" s="14">
        <f>F24</f>
        <v>80.645161290322577</v>
      </c>
      <c r="U24" s="14">
        <f>G24</f>
        <v>19.35483870967742</v>
      </c>
      <c r="V24" s="14">
        <f>C24-T24-U24</f>
        <v>400</v>
      </c>
      <c r="W24" s="14">
        <f>C24-T24-U24</f>
        <v>400</v>
      </c>
      <c r="X24" s="72" t="s">
        <v>42</v>
      </c>
      <c r="Y24" s="77" t="s">
        <v>54</v>
      </c>
      <c r="Z24" s="13"/>
      <c r="AA24" s="91" t="s">
        <v>63</v>
      </c>
      <c r="AB24" s="13"/>
      <c r="AC24" s="80"/>
      <c r="AD24" s="1"/>
      <c r="AE24" s="1"/>
      <c r="AF24" s="1"/>
      <c r="AG24" s="1"/>
    </row>
    <row r="25" spans="1:33" x14ac:dyDescent="0.3">
      <c r="A25" s="46"/>
      <c r="B25" s="12" t="s">
        <v>12</v>
      </c>
      <c r="C25" s="13">
        <v>1500</v>
      </c>
      <c r="D25" s="13">
        <v>1200</v>
      </c>
      <c r="E25" s="14">
        <f t="shared" ref="E25:E28" si="29">C25-D25</f>
        <v>300</v>
      </c>
      <c r="F25" s="15">
        <f t="shared" ref="F25:F26" si="30">E25/1.24</f>
        <v>241.93548387096774</v>
      </c>
      <c r="G25" s="13">
        <f>F25*24/100</f>
        <v>58.064516129032256</v>
      </c>
      <c r="H25" s="47">
        <f t="shared" ref="H25:H28" si="31">E25-F25-G25</f>
        <v>0</v>
      </c>
      <c r="I25" s="23"/>
      <c r="J25" s="46"/>
      <c r="K25" s="13">
        <v>1500</v>
      </c>
      <c r="L25" s="13"/>
      <c r="M25" s="13" t="s">
        <v>45</v>
      </c>
      <c r="N25" s="47" t="s">
        <v>45</v>
      </c>
      <c r="O25" s="63" t="s">
        <v>48</v>
      </c>
      <c r="P25" s="13">
        <f t="shared" si="3"/>
        <v>1200</v>
      </c>
      <c r="Q25" s="13" t="s">
        <v>45</v>
      </c>
      <c r="R25" s="64" t="s">
        <v>49</v>
      </c>
      <c r="S25" s="71" t="s">
        <v>50</v>
      </c>
      <c r="T25" s="14">
        <f t="shared" ref="T25:T27" si="32">F25</f>
        <v>241.93548387096774</v>
      </c>
      <c r="U25" s="14">
        <f>G25</f>
        <v>58.064516129032256</v>
      </c>
      <c r="V25" s="14">
        <f t="shared" ref="V25:V27" si="33">C25-T25-U25</f>
        <v>1200</v>
      </c>
      <c r="W25" s="14">
        <f t="shared" ref="W25:W28" si="34">C25-T25-U25</f>
        <v>1200</v>
      </c>
      <c r="X25" s="72" t="s">
        <v>42</v>
      </c>
      <c r="Y25" s="46"/>
      <c r="Z25" s="13"/>
      <c r="AA25" s="91" t="s">
        <v>63</v>
      </c>
      <c r="AB25" s="13"/>
      <c r="AC25" s="80"/>
      <c r="AD25" s="1"/>
      <c r="AE25" s="1"/>
      <c r="AF25" s="1"/>
      <c r="AG25" s="1"/>
    </row>
    <row r="26" spans="1:33" x14ac:dyDescent="0.3">
      <c r="A26" s="46"/>
      <c r="B26" s="12" t="s">
        <v>32</v>
      </c>
      <c r="C26" s="13">
        <v>1000</v>
      </c>
      <c r="D26" s="13">
        <v>800</v>
      </c>
      <c r="E26" s="14">
        <f t="shared" si="29"/>
        <v>200</v>
      </c>
      <c r="F26" s="15">
        <f t="shared" si="30"/>
        <v>161.29032258064515</v>
      </c>
      <c r="G26" s="13">
        <f>F26*24/100</f>
        <v>38.70967741935484</v>
      </c>
      <c r="H26" s="47">
        <f t="shared" si="31"/>
        <v>0</v>
      </c>
      <c r="I26" s="23"/>
      <c r="J26" s="46"/>
      <c r="K26" s="13">
        <v>1000</v>
      </c>
      <c r="L26" s="13"/>
      <c r="M26" s="13" t="s">
        <v>45</v>
      </c>
      <c r="N26" s="47" t="s">
        <v>45</v>
      </c>
      <c r="O26" s="63" t="s">
        <v>48</v>
      </c>
      <c r="P26" s="13">
        <f t="shared" si="3"/>
        <v>800</v>
      </c>
      <c r="Q26" s="13" t="s">
        <v>45</v>
      </c>
      <c r="R26" s="64" t="s">
        <v>49</v>
      </c>
      <c r="S26" s="71" t="s">
        <v>50</v>
      </c>
      <c r="T26" s="14">
        <f t="shared" si="32"/>
        <v>161.29032258064515</v>
      </c>
      <c r="U26" s="14">
        <f>G26</f>
        <v>38.70967741935484</v>
      </c>
      <c r="V26" s="14">
        <f t="shared" si="33"/>
        <v>800</v>
      </c>
      <c r="W26" s="14">
        <f t="shared" si="34"/>
        <v>800</v>
      </c>
      <c r="X26" s="72" t="s">
        <v>42</v>
      </c>
      <c r="Y26" s="63"/>
      <c r="Z26" s="13"/>
      <c r="AA26" s="91" t="s">
        <v>63</v>
      </c>
      <c r="AB26" s="13"/>
      <c r="AC26" s="80"/>
      <c r="AD26" s="1"/>
      <c r="AE26" s="1"/>
      <c r="AF26" s="1"/>
      <c r="AG26" s="1"/>
    </row>
    <row r="27" spans="1:33" x14ac:dyDescent="0.3">
      <c r="A27" s="46"/>
      <c r="B27" s="16" t="s">
        <v>31</v>
      </c>
      <c r="C27" s="13">
        <v>1000</v>
      </c>
      <c r="D27" s="13">
        <v>800</v>
      </c>
      <c r="E27" s="14">
        <f t="shared" si="29"/>
        <v>200</v>
      </c>
      <c r="F27" s="17">
        <v>0</v>
      </c>
      <c r="G27" s="13">
        <v>0</v>
      </c>
      <c r="H27" s="47">
        <f t="shared" si="31"/>
        <v>200</v>
      </c>
      <c r="I27" s="23"/>
      <c r="J27" s="46"/>
      <c r="K27" s="13">
        <v>1000</v>
      </c>
      <c r="L27" s="13"/>
      <c r="M27" s="13" t="s">
        <v>45</v>
      </c>
      <c r="N27" s="47" t="s">
        <v>45</v>
      </c>
      <c r="O27" s="63" t="s">
        <v>48</v>
      </c>
      <c r="P27" s="13">
        <f t="shared" si="3"/>
        <v>800</v>
      </c>
      <c r="Q27" s="13" t="s">
        <v>45</v>
      </c>
      <c r="R27" s="64" t="s">
        <v>49</v>
      </c>
      <c r="S27" s="71" t="s">
        <v>50</v>
      </c>
      <c r="T27" s="14">
        <f t="shared" si="32"/>
        <v>0</v>
      </c>
      <c r="U27" s="14">
        <f>G27</f>
        <v>0</v>
      </c>
      <c r="V27" s="14">
        <f t="shared" si="33"/>
        <v>1000</v>
      </c>
      <c r="W27" s="14">
        <f t="shared" si="34"/>
        <v>1000</v>
      </c>
      <c r="X27" s="72" t="s">
        <v>42</v>
      </c>
      <c r="Y27" s="63"/>
      <c r="Z27" s="13"/>
      <c r="AA27" s="91" t="s">
        <v>63</v>
      </c>
      <c r="AB27" s="13"/>
      <c r="AC27" s="80"/>
      <c r="AD27" s="1"/>
      <c r="AE27" s="1"/>
      <c r="AF27" s="1"/>
      <c r="AG27" s="1"/>
    </row>
    <row r="28" spans="1:33" x14ac:dyDescent="0.3">
      <c r="A28" s="46"/>
      <c r="B28" s="12" t="s">
        <v>13</v>
      </c>
      <c r="C28" s="13">
        <v>1000</v>
      </c>
      <c r="D28" s="13">
        <v>750</v>
      </c>
      <c r="E28" s="14">
        <f t="shared" si="29"/>
        <v>250</v>
      </c>
      <c r="F28" s="17">
        <v>0</v>
      </c>
      <c r="G28" s="13">
        <v>0</v>
      </c>
      <c r="H28" s="47">
        <f t="shared" si="31"/>
        <v>250</v>
      </c>
      <c r="I28" s="23"/>
      <c r="J28" s="46"/>
      <c r="K28" s="12"/>
      <c r="L28" s="13">
        <v>1000</v>
      </c>
      <c r="M28" s="13" t="s">
        <v>46</v>
      </c>
      <c r="N28" s="58" t="s">
        <v>42</v>
      </c>
      <c r="O28" s="63" t="s">
        <v>48</v>
      </c>
      <c r="P28" s="13">
        <f t="shared" si="3"/>
        <v>750</v>
      </c>
      <c r="Q28" s="13" t="s">
        <v>45</v>
      </c>
      <c r="R28" s="64" t="s">
        <v>49</v>
      </c>
      <c r="S28" s="92" t="s">
        <v>83</v>
      </c>
      <c r="T28" s="87"/>
      <c r="U28" s="87"/>
      <c r="V28" s="87"/>
      <c r="W28" s="89">
        <f t="shared" si="34"/>
        <v>1000</v>
      </c>
      <c r="X28" s="88"/>
      <c r="Y28" s="63"/>
      <c r="Z28" s="13"/>
      <c r="AA28" s="91" t="s">
        <v>63</v>
      </c>
      <c r="AB28" s="13"/>
      <c r="AC28" s="80"/>
      <c r="AD28" s="1"/>
      <c r="AE28" s="1"/>
      <c r="AF28" s="1"/>
      <c r="AG28" s="1"/>
    </row>
    <row r="29" spans="1:33" x14ac:dyDescent="0.3">
      <c r="A29" s="49"/>
      <c r="B29" s="2" t="s">
        <v>14</v>
      </c>
      <c r="C29" s="18">
        <f t="shared" ref="C29:H29" si="35">SUM(C24:C28)</f>
        <v>5000</v>
      </c>
      <c r="D29" s="18">
        <f t="shared" si="35"/>
        <v>3950</v>
      </c>
      <c r="E29" s="18">
        <f t="shared" si="35"/>
        <v>1050</v>
      </c>
      <c r="F29" s="19">
        <f t="shared" si="35"/>
        <v>483.87096774193549</v>
      </c>
      <c r="G29" s="18">
        <f t="shared" si="35"/>
        <v>116.12903225806451</v>
      </c>
      <c r="H29" s="48">
        <f t="shared" si="35"/>
        <v>450</v>
      </c>
      <c r="I29" s="24"/>
      <c r="J29" s="49"/>
      <c r="K29" s="18">
        <f>SUM(K24:K28)</f>
        <v>4000</v>
      </c>
      <c r="L29" s="18">
        <f>SUM(L24:L28)</f>
        <v>1000</v>
      </c>
      <c r="M29" s="18"/>
      <c r="N29" s="48"/>
      <c r="O29" s="65"/>
      <c r="P29" s="31">
        <f t="shared" si="3"/>
        <v>3950</v>
      </c>
      <c r="Q29" s="31"/>
      <c r="R29" s="66"/>
      <c r="S29" s="49"/>
      <c r="T29" s="18">
        <f>SUM(T24:T28)</f>
        <v>483.87096774193549</v>
      </c>
      <c r="U29" s="18">
        <f>SUM(U24:U28)</f>
        <v>116.12903225806451</v>
      </c>
      <c r="V29" s="18">
        <f>SUM(V24:V28)</f>
        <v>3400</v>
      </c>
      <c r="W29" s="18">
        <f>SUM(W24:W28)</f>
        <v>4400</v>
      </c>
      <c r="X29" s="48"/>
      <c r="Y29" s="78"/>
      <c r="Z29" s="32"/>
      <c r="AA29" s="37"/>
      <c r="AB29" s="32"/>
      <c r="AC29" s="79"/>
      <c r="AD29" s="39">
        <f>SUM(Z29:AC29)</f>
        <v>0</v>
      </c>
      <c r="AE29" s="1"/>
      <c r="AF29" s="1"/>
      <c r="AG29" s="1"/>
    </row>
    <row r="30" spans="1:33" x14ac:dyDescent="0.3">
      <c r="A30" s="46" t="s">
        <v>72</v>
      </c>
      <c r="B30" s="12" t="s">
        <v>11</v>
      </c>
      <c r="C30" s="13">
        <v>500</v>
      </c>
      <c r="D30" s="13">
        <v>400</v>
      </c>
      <c r="E30" s="14">
        <f>C30-D30</f>
        <v>100</v>
      </c>
      <c r="F30" s="15">
        <f>E30/1.24</f>
        <v>80.645161290322577</v>
      </c>
      <c r="G30" s="13">
        <f>F30*24/100</f>
        <v>19.35483870967742</v>
      </c>
      <c r="H30" s="47">
        <f>E30-F30-G30</f>
        <v>0</v>
      </c>
      <c r="I30" s="23"/>
      <c r="J30" s="46" t="s">
        <v>1</v>
      </c>
      <c r="K30" s="13">
        <v>500</v>
      </c>
      <c r="L30" s="13"/>
      <c r="M30" s="13" t="s">
        <v>45</v>
      </c>
      <c r="N30" s="47" t="s">
        <v>45</v>
      </c>
      <c r="O30" s="63" t="s">
        <v>48</v>
      </c>
      <c r="P30" s="13">
        <f t="shared" ref="P30:P35" si="36">D30</f>
        <v>400</v>
      </c>
      <c r="Q30" s="13" t="s">
        <v>45</v>
      </c>
      <c r="R30" s="64" t="s">
        <v>49</v>
      </c>
      <c r="S30" s="71" t="s">
        <v>50</v>
      </c>
      <c r="T30" s="14">
        <f>F30</f>
        <v>80.645161290322577</v>
      </c>
      <c r="U30" s="14">
        <f>G30</f>
        <v>19.35483870967742</v>
      </c>
      <c r="V30" s="14">
        <f>C30-T30-U30</f>
        <v>400</v>
      </c>
      <c r="W30" s="14">
        <f>C30-T30-U30</f>
        <v>400</v>
      </c>
      <c r="X30" s="72" t="s">
        <v>42</v>
      </c>
      <c r="Y30" s="77" t="s">
        <v>54</v>
      </c>
      <c r="Z30" s="13"/>
      <c r="AA30" s="35">
        <f>-AB30</f>
        <v>-461.29032258064512</v>
      </c>
      <c r="AB30" s="14">
        <f>T30-U30+V30</f>
        <v>461.29032258064512</v>
      </c>
      <c r="AC30" s="47"/>
      <c r="AD30" s="1"/>
      <c r="AE30" s="1"/>
      <c r="AF30" s="1"/>
      <c r="AG30" s="1"/>
    </row>
    <row r="31" spans="1:33" x14ac:dyDescent="0.3">
      <c r="A31" s="46"/>
      <c r="B31" s="12" t="s">
        <v>12</v>
      </c>
      <c r="C31" s="13">
        <v>1500</v>
      </c>
      <c r="D31" s="13">
        <v>1200</v>
      </c>
      <c r="E31" s="14">
        <f t="shared" ref="E31:E34" si="37">C31-D31</f>
        <v>300</v>
      </c>
      <c r="F31" s="15">
        <f t="shared" ref="F31:F32" si="38">E31/1.24</f>
        <v>241.93548387096774</v>
      </c>
      <c r="G31" s="13">
        <f>F31*24/100</f>
        <v>58.064516129032256</v>
      </c>
      <c r="H31" s="47">
        <f t="shared" ref="H31:H34" si="39">E31-F31-G31</f>
        <v>0</v>
      </c>
      <c r="I31" s="23"/>
      <c r="J31" s="46"/>
      <c r="K31" s="13">
        <v>1500</v>
      </c>
      <c r="L31" s="13"/>
      <c r="M31" s="13" t="s">
        <v>45</v>
      </c>
      <c r="N31" s="47" t="s">
        <v>45</v>
      </c>
      <c r="O31" s="63" t="s">
        <v>48</v>
      </c>
      <c r="P31" s="13">
        <f t="shared" si="36"/>
        <v>1200</v>
      </c>
      <c r="Q31" s="13" t="s">
        <v>45</v>
      </c>
      <c r="R31" s="64" t="s">
        <v>49</v>
      </c>
      <c r="S31" s="71" t="s">
        <v>50</v>
      </c>
      <c r="T31" s="14">
        <f t="shared" ref="T31:T33" si="40">F31</f>
        <v>241.93548387096774</v>
      </c>
      <c r="U31" s="14">
        <f>G31</f>
        <v>58.064516129032256</v>
      </c>
      <c r="V31" s="14">
        <f t="shared" ref="V31:V33" si="41">C31-T31-U31</f>
        <v>1200</v>
      </c>
      <c r="W31" s="14">
        <f t="shared" ref="W31:W34" si="42">C31-T31-U31</f>
        <v>1200</v>
      </c>
      <c r="X31" s="72" t="s">
        <v>42</v>
      </c>
      <c r="Y31" s="46"/>
      <c r="Z31" s="13"/>
      <c r="AA31" s="35">
        <f t="shared" ref="AA31:AA34" si="43">-AB31</f>
        <v>-1383.8709677419356</v>
      </c>
      <c r="AB31" s="14">
        <f t="shared" ref="AB31:AB35" si="44">T31-U31+V31</f>
        <v>1383.8709677419356</v>
      </c>
      <c r="AC31" s="47"/>
      <c r="AD31" s="1"/>
      <c r="AE31" s="1"/>
      <c r="AF31" s="1"/>
      <c r="AG31" s="1"/>
    </row>
    <row r="32" spans="1:33" x14ac:dyDescent="0.3">
      <c r="A32" s="46"/>
      <c r="B32" s="12" t="s">
        <v>32</v>
      </c>
      <c r="C32" s="13">
        <v>1000</v>
      </c>
      <c r="D32" s="13">
        <v>800</v>
      </c>
      <c r="E32" s="14">
        <f t="shared" si="37"/>
        <v>200</v>
      </c>
      <c r="F32" s="15">
        <f t="shared" si="38"/>
        <v>161.29032258064515</v>
      </c>
      <c r="G32" s="13">
        <f>F32*24/100</f>
        <v>38.70967741935484</v>
      </c>
      <c r="H32" s="47">
        <f t="shared" si="39"/>
        <v>0</v>
      </c>
      <c r="I32" s="23"/>
      <c r="J32" s="46"/>
      <c r="K32" s="13">
        <v>1000</v>
      </c>
      <c r="L32" s="13"/>
      <c r="M32" s="13" t="s">
        <v>45</v>
      </c>
      <c r="N32" s="47" t="s">
        <v>45</v>
      </c>
      <c r="O32" s="63" t="s">
        <v>48</v>
      </c>
      <c r="P32" s="13">
        <f t="shared" si="36"/>
        <v>800</v>
      </c>
      <c r="Q32" s="13" t="s">
        <v>45</v>
      </c>
      <c r="R32" s="64" t="s">
        <v>49</v>
      </c>
      <c r="S32" s="71" t="s">
        <v>50</v>
      </c>
      <c r="T32" s="14">
        <f t="shared" si="40"/>
        <v>161.29032258064515</v>
      </c>
      <c r="U32" s="14">
        <f>G32</f>
        <v>38.70967741935484</v>
      </c>
      <c r="V32" s="14">
        <f t="shared" si="41"/>
        <v>800</v>
      </c>
      <c r="W32" s="14">
        <f t="shared" si="42"/>
        <v>800</v>
      </c>
      <c r="X32" s="72" t="s">
        <v>42</v>
      </c>
      <c r="Y32" s="63"/>
      <c r="Z32" s="13"/>
      <c r="AA32" s="35">
        <f t="shared" si="43"/>
        <v>-922.58064516129025</v>
      </c>
      <c r="AB32" s="14">
        <f t="shared" si="44"/>
        <v>922.58064516129025</v>
      </c>
      <c r="AC32" s="47"/>
      <c r="AD32" s="1"/>
      <c r="AE32" s="1"/>
      <c r="AF32" s="1"/>
      <c r="AG32" s="1"/>
    </row>
    <row r="33" spans="1:33" x14ac:dyDescent="0.3">
      <c r="A33" s="46"/>
      <c r="B33" s="16" t="s">
        <v>31</v>
      </c>
      <c r="C33" s="13">
        <v>1000</v>
      </c>
      <c r="D33" s="13">
        <v>800</v>
      </c>
      <c r="E33" s="14">
        <f t="shared" si="37"/>
        <v>200</v>
      </c>
      <c r="F33" s="17">
        <v>0</v>
      </c>
      <c r="G33" s="13">
        <v>0</v>
      </c>
      <c r="H33" s="47">
        <f t="shared" si="39"/>
        <v>200</v>
      </c>
      <c r="I33" s="23"/>
      <c r="J33" s="46"/>
      <c r="K33" s="13">
        <v>1000</v>
      </c>
      <c r="L33" s="13"/>
      <c r="M33" s="13" t="s">
        <v>45</v>
      </c>
      <c r="N33" s="47" t="s">
        <v>45</v>
      </c>
      <c r="O33" s="63" t="s">
        <v>48</v>
      </c>
      <c r="P33" s="13">
        <f t="shared" si="36"/>
        <v>800</v>
      </c>
      <c r="Q33" s="13" t="s">
        <v>45</v>
      </c>
      <c r="R33" s="64" t="s">
        <v>49</v>
      </c>
      <c r="S33" s="71" t="s">
        <v>50</v>
      </c>
      <c r="T33" s="14">
        <f t="shared" si="40"/>
        <v>0</v>
      </c>
      <c r="U33" s="14">
        <f>G33</f>
        <v>0</v>
      </c>
      <c r="V33" s="14">
        <f t="shared" si="41"/>
        <v>1000</v>
      </c>
      <c r="W33" s="14">
        <f t="shared" si="42"/>
        <v>1000</v>
      </c>
      <c r="X33" s="72" t="s">
        <v>42</v>
      </c>
      <c r="Y33" s="63"/>
      <c r="Z33" s="13"/>
      <c r="AA33" s="35">
        <f t="shared" si="43"/>
        <v>-1000</v>
      </c>
      <c r="AB33" s="14">
        <f t="shared" si="44"/>
        <v>1000</v>
      </c>
      <c r="AC33" s="47"/>
      <c r="AD33" s="1"/>
      <c r="AE33" s="1"/>
      <c r="AF33" s="1"/>
      <c r="AG33" s="1"/>
    </row>
    <row r="34" spans="1:33" x14ac:dyDescent="0.3">
      <c r="A34" s="46"/>
      <c r="B34" s="12" t="s">
        <v>13</v>
      </c>
      <c r="C34" s="13">
        <v>1000</v>
      </c>
      <c r="D34" s="13">
        <v>750</v>
      </c>
      <c r="E34" s="14">
        <f t="shared" si="37"/>
        <v>250</v>
      </c>
      <c r="F34" s="17">
        <v>0</v>
      </c>
      <c r="G34" s="13">
        <v>0</v>
      </c>
      <c r="H34" s="47">
        <f t="shared" si="39"/>
        <v>250</v>
      </c>
      <c r="I34" s="23"/>
      <c r="J34" s="46"/>
      <c r="K34" s="12"/>
      <c r="L34" s="13">
        <v>1000</v>
      </c>
      <c r="M34" s="13" t="s">
        <v>46</v>
      </c>
      <c r="N34" s="58" t="s">
        <v>42</v>
      </c>
      <c r="O34" s="63" t="s">
        <v>48</v>
      </c>
      <c r="P34" s="13">
        <f t="shared" si="36"/>
        <v>750</v>
      </c>
      <c r="Q34" s="13" t="s">
        <v>45</v>
      </c>
      <c r="R34" s="64" t="s">
        <v>49</v>
      </c>
      <c r="S34" s="92" t="s">
        <v>83</v>
      </c>
      <c r="T34" s="87"/>
      <c r="U34" s="87"/>
      <c r="V34" s="87"/>
      <c r="W34" s="89">
        <f t="shared" si="42"/>
        <v>1000</v>
      </c>
      <c r="X34" s="88"/>
      <c r="Y34" s="63"/>
      <c r="Z34" s="13"/>
      <c r="AA34" s="35">
        <f t="shared" si="43"/>
        <v>0</v>
      </c>
      <c r="AB34" s="14">
        <f t="shared" si="44"/>
        <v>0</v>
      </c>
      <c r="AC34" s="47"/>
      <c r="AD34" s="1"/>
      <c r="AE34" s="1"/>
      <c r="AF34" s="1"/>
      <c r="AG34" s="1"/>
    </row>
    <row r="35" spans="1:33" x14ac:dyDescent="0.3">
      <c r="A35" s="49"/>
      <c r="B35" s="2" t="s">
        <v>14</v>
      </c>
      <c r="C35" s="18">
        <f t="shared" ref="C35:H35" si="45">SUM(C30:C34)</f>
        <v>5000</v>
      </c>
      <c r="D35" s="18">
        <f t="shared" si="45"/>
        <v>3950</v>
      </c>
      <c r="E35" s="18">
        <f t="shared" si="45"/>
        <v>1050</v>
      </c>
      <c r="F35" s="19">
        <f t="shared" si="45"/>
        <v>483.87096774193549</v>
      </c>
      <c r="G35" s="18">
        <f t="shared" si="45"/>
        <v>116.12903225806451</v>
      </c>
      <c r="H35" s="48">
        <f t="shared" si="45"/>
        <v>450</v>
      </c>
      <c r="I35" s="24"/>
      <c r="J35" s="49"/>
      <c r="K35" s="18">
        <f>SUM(K30:K34)</f>
        <v>4000</v>
      </c>
      <c r="L35" s="18">
        <f>SUM(L30:L34)</f>
        <v>1000</v>
      </c>
      <c r="M35" s="18"/>
      <c r="N35" s="48"/>
      <c r="O35" s="65"/>
      <c r="P35" s="31">
        <f t="shared" si="36"/>
        <v>3950</v>
      </c>
      <c r="Q35" s="31"/>
      <c r="R35" s="66"/>
      <c r="S35" s="49"/>
      <c r="T35" s="18">
        <f>SUM(T30:T34)</f>
        <v>483.87096774193549</v>
      </c>
      <c r="U35" s="18">
        <f>SUM(U30:U34)</f>
        <v>116.12903225806451</v>
      </c>
      <c r="V35" s="18">
        <f>SUM(V30:V34)</f>
        <v>3400</v>
      </c>
      <c r="W35" s="18">
        <f>SUM(W30:W34)</f>
        <v>4400</v>
      </c>
      <c r="X35" s="48"/>
      <c r="Y35" s="78"/>
      <c r="Z35" s="32"/>
      <c r="AA35" s="36">
        <f>SUM(AA30:AA34)</f>
        <v>-3767.7419354838712</v>
      </c>
      <c r="AB35" s="32">
        <f t="shared" si="44"/>
        <v>3767.7419354838712</v>
      </c>
      <c r="AC35" s="79"/>
      <c r="AD35" s="39">
        <f>SUM(Z35:AC35)</f>
        <v>0</v>
      </c>
      <c r="AE35" s="1"/>
      <c r="AF35" s="1"/>
      <c r="AG35" s="1"/>
    </row>
    <row r="36" spans="1:33" x14ac:dyDescent="0.3">
      <c r="A36" s="46" t="s">
        <v>73</v>
      </c>
      <c r="B36" s="12" t="s">
        <v>11</v>
      </c>
      <c r="C36" s="13">
        <v>500</v>
      </c>
      <c r="D36" s="13">
        <v>400</v>
      </c>
      <c r="E36" s="14">
        <f>C36-D36</f>
        <v>100</v>
      </c>
      <c r="F36" s="15">
        <f>E36/1.24</f>
        <v>80.645161290322577</v>
      </c>
      <c r="G36" s="13">
        <f>F36*24/100</f>
        <v>19.35483870967742</v>
      </c>
      <c r="H36" s="47">
        <f>E36-F36-G36</f>
        <v>0</v>
      </c>
      <c r="I36" s="23"/>
      <c r="J36" s="46" t="s">
        <v>1</v>
      </c>
      <c r="K36" s="13">
        <v>500</v>
      </c>
      <c r="L36" s="13"/>
      <c r="M36" s="13" t="s">
        <v>45</v>
      </c>
      <c r="N36" s="47" t="s">
        <v>45</v>
      </c>
      <c r="O36" s="63" t="s">
        <v>48</v>
      </c>
      <c r="P36" s="13">
        <f t="shared" ref="P36:P41" si="46">D36</f>
        <v>400</v>
      </c>
      <c r="Q36" s="13" t="s">
        <v>45</v>
      </c>
      <c r="R36" s="64" t="s">
        <v>49</v>
      </c>
      <c r="S36" s="71" t="s">
        <v>50</v>
      </c>
      <c r="T36" s="14">
        <f>F36</f>
        <v>80.645161290322577</v>
      </c>
      <c r="U36" s="14">
        <f>G36</f>
        <v>19.35483870967742</v>
      </c>
      <c r="V36" s="14">
        <f>C36-T36-U36</f>
        <v>400</v>
      </c>
      <c r="W36" s="14">
        <f>C36-T36-U36</f>
        <v>400</v>
      </c>
      <c r="X36" s="72" t="s">
        <v>42</v>
      </c>
      <c r="Y36" s="77" t="s">
        <v>54</v>
      </c>
      <c r="Z36" s="13"/>
      <c r="AA36" s="35">
        <f>-AC36</f>
        <v>-461.29032258064512</v>
      </c>
      <c r="AB36" s="13"/>
      <c r="AC36" s="80">
        <f>T36-U36+V36</f>
        <v>461.29032258064512</v>
      </c>
      <c r="AD36" s="1"/>
      <c r="AE36" s="1"/>
      <c r="AF36" s="1"/>
      <c r="AG36" s="1"/>
    </row>
    <row r="37" spans="1:33" x14ac:dyDescent="0.3">
      <c r="A37" s="46"/>
      <c r="B37" s="12" t="s">
        <v>12</v>
      </c>
      <c r="C37" s="13">
        <v>1500</v>
      </c>
      <c r="D37" s="13">
        <v>1200</v>
      </c>
      <c r="E37" s="14">
        <f t="shared" ref="E37:E40" si="47">C37-D37</f>
        <v>300</v>
      </c>
      <c r="F37" s="15">
        <f t="shared" ref="F37:F38" si="48">E37/1.24</f>
        <v>241.93548387096774</v>
      </c>
      <c r="G37" s="13">
        <f>F37*24/100</f>
        <v>58.064516129032256</v>
      </c>
      <c r="H37" s="47">
        <f t="shared" ref="H37:H40" si="49">E37-F37-G37</f>
        <v>0</v>
      </c>
      <c r="I37" s="23"/>
      <c r="J37" s="46"/>
      <c r="K37" s="13">
        <v>1500</v>
      </c>
      <c r="L37" s="13"/>
      <c r="M37" s="13" t="s">
        <v>45</v>
      </c>
      <c r="N37" s="47" t="s">
        <v>45</v>
      </c>
      <c r="O37" s="63" t="s">
        <v>48</v>
      </c>
      <c r="P37" s="13">
        <f t="shared" si="46"/>
        <v>1200</v>
      </c>
      <c r="Q37" s="13" t="s">
        <v>45</v>
      </c>
      <c r="R37" s="64" t="s">
        <v>49</v>
      </c>
      <c r="S37" s="71" t="s">
        <v>50</v>
      </c>
      <c r="T37" s="14">
        <f t="shared" ref="T37:T39" si="50">F37</f>
        <v>241.93548387096774</v>
      </c>
      <c r="U37" s="14">
        <f>G37</f>
        <v>58.064516129032256</v>
      </c>
      <c r="V37" s="14">
        <f t="shared" ref="V37:V39" si="51">C37-T37-U37</f>
        <v>1200</v>
      </c>
      <c r="W37" s="14">
        <f t="shared" ref="W37:W40" si="52">C37-T37-U37</f>
        <v>1200</v>
      </c>
      <c r="X37" s="72" t="s">
        <v>42</v>
      </c>
      <c r="Y37" s="46"/>
      <c r="Z37" s="13"/>
      <c r="AA37" s="35">
        <f t="shared" ref="AA37:AA40" si="53">-AC37</f>
        <v>-1383.8709677419356</v>
      </c>
      <c r="AB37" s="13"/>
      <c r="AC37" s="80">
        <f t="shared" ref="AC37:AC40" si="54">T37-U37+V37</f>
        <v>1383.8709677419356</v>
      </c>
      <c r="AD37" s="1"/>
      <c r="AE37" s="1"/>
      <c r="AF37" s="1"/>
      <c r="AG37" s="1"/>
    </row>
    <row r="38" spans="1:33" x14ac:dyDescent="0.3">
      <c r="A38" s="46"/>
      <c r="B38" s="12" t="s">
        <v>32</v>
      </c>
      <c r="C38" s="13">
        <v>1000</v>
      </c>
      <c r="D38" s="13">
        <v>800</v>
      </c>
      <c r="E38" s="14">
        <f t="shared" si="47"/>
        <v>200</v>
      </c>
      <c r="F38" s="15">
        <f t="shared" si="48"/>
        <v>161.29032258064515</v>
      </c>
      <c r="G38" s="13">
        <f>F38*24/100</f>
        <v>38.70967741935484</v>
      </c>
      <c r="H38" s="47">
        <f t="shared" si="49"/>
        <v>0</v>
      </c>
      <c r="I38" s="23"/>
      <c r="J38" s="46"/>
      <c r="K38" s="13">
        <v>1000</v>
      </c>
      <c r="L38" s="13"/>
      <c r="M38" s="13" t="s">
        <v>45</v>
      </c>
      <c r="N38" s="47" t="s">
        <v>45</v>
      </c>
      <c r="O38" s="63" t="s">
        <v>48</v>
      </c>
      <c r="P38" s="13">
        <f t="shared" si="46"/>
        <v>800</v>
      </c>
      <c r="Q38" s="13" t="s">
        <v>45</v>
      </c>
      <c r="R38" s="64" t="s">
        <v>49</v>
      </c>
      <c r="S38" s="71" t="s">
        <v>50</v>
      </c>
      <c r="T38" s="14">
        <f t="shared" si="50"/>
        <v>161.29032258064515</v>
      </c>
      <c r="U38" s="14">
        <f>G38</f>
        <v>38.70967741935484</v>
      </c>
      <c r="V38" s="14">
        <f t="shared" si="51"/>
        <v>800</v>
      </c>
      <c r="W38" s="14">
        <f t="shared" si="52"/>
        <v>800</v>
      </c>
      <c r="X38" s="72" t="s">
        <v>42</v>
      </c>
      <c r="Y38" s="63"/>
      <c r="Z38" s="13"/>
      <c r="AA38" s="35">
        <f t="shared" si="53"/>
        <v>-922.58064516129025</v>
      </c>
      <c r="AB38" s="13"/>
      <c r="AC38" s="80">
        <f t="shared" si="54"/>
        <v>922.58064516129025</v>
      </c>
      <c r="AD38" s="1"/>
      <c r="AE38" s="1"/>
      <c r="AF38" s="1"/>
      <c r="AG38" s="1"/>
    </row>
    <row r="39" spans="1:33" x14ac:dyDescent="0.3">
      <c r="A39" s="46"/>
      <c r="B39" s="16" t="s">
        <v>31</v>
      </c>
      <c r="C39" s="13">
        <v>1000</v>
      </c>
      <c r="D39" s="13">
        <v>800</v>
      </c>
      <c r="E39" s="14">
        <f t="shared" si="47"/>
        <v>200</v>
      </c>
      <c r="F39" s="17">
        <v>0</v>
      </c>
      <c r="G39" s="13">
        <v>0</v>
      </c>
      <c r="H39" s="47">
        <f t="shared" si="49"/>
        <v>200</v>
      </c>
      <c r="I39" s="23"/>
      <c r="J39" s="46"/>
      <c r="K39" s="13">
        <v>1000</v>
      </c>
      <c r="L39" s="13"/>
      <c r="M39" s="13" t="s">
        <v>45</v>
      </c>
      <c r="N39" s="47" t="s">
        <v>45</v>
      </c>
      <c r="O39" s="63" t="s">
        <v>48</v>
      </c>
      <c r="P39" s="13">
        <f t="shared" si="46"/>
        <v>800</v>
      </c>
      <c r="Q39" s="13" t="s">
        <v>45</v>
      </c>
      <c r="R39" s="64" t="s">
        <v>49</v>
      </c>
      <c r="S39" s="71" t="s">
        <v>50</v>
      </c>
      <c r="T39" s="14">
        <f t="shared" si="50"/>
        <v>0</v>
      </c>
      <c r="U39" s="14">
        <f>G39</f>
        <v>0</v>
      </c>
      <c r="V39" s="14">
        <f t="shared" si="51"/>
        <v>1000</v>
      </c>
      <c r="W39" s="14">
        <f t="shared" si="52"/>
        <v>1000</v>
      </c>
      <c r="X39" s="72" t="s">
        <v>42</v>
      </c>
      <c r="Y39" s="63"/>
      <c r="Z39" s="13"/>
      <c r="AA39" s="35">
        <f t="shared" si="53"/>
        <v>-1000</v>
      </c>
      <c r="AB39" s="13"/>
      <c r="AC39" s="80">
        <f t="shared" si="54"/>
        <v>1000</v>
      </c>
      <c r="AD39" s="1"/>
      <c r="AE39" s="1"/>
      <c r="AF39" s="1"/>
      <c r="AG39" s="1"/>
    </row>
    <row r="40" spans="1:33" x14ac:dyDescent="0.3">
      <c r="A40" s="46"/>
      <c r="B40" s="12" t="s">
        <v>13</v>
      </c>
      <c r="C40" s="13">
        <v>1000</v>
      </c>
      <c r="D40" s="13">
        <v>750</v>
      </c>
      <c r="E40" s="14">
        <f t="shared" si="47"/>
        <v>250</v>
      </c>
      <c r="F40" s="17">
        <v>0</v>
      </c>
      <c r="G40" s="13">
        <v>0</v>
      </c>
      <c r="H40" s="47">
        <f t="shared" si="49"/>
        <v>250</v>
      </c>
      <c r="I40" s="23"/>
      <c r="J40" s="46"/>
      <c r="K40" s="12"/>
      <c r="L40" s="13">
        <v>1000</v>
      </c>
      <c r="M40" s="13" t="s">
        <v>46</v>
      </c>
      <c r="N40" s="58" t="s">
        <v>42</v>
      </c>
      <c r="O40" s="63" t="s">
        <v>48</v>
      </c>
      <c r="P40" s="13">
        <f t="shared" si="46"/>
        <v>750</v>
      </c>
      <c r="Q40" s="13" t="s">
        <v>45</v>
      </c>
      <c r="R40" s="64" t="s">
        <v>49</v>
      </c>
      <c r="S40" s="92" t="s">
        <v>83</v>
      </c>
      <c r="T40" s="87"/>
      <c r="U40" s="87"/>
      <c r="V40" s="87"/>
      <c r="W40" s="89">
        <f t="shared" si="52"/>
        <v>1000</v>
      </c>
      <c r="X40" s="88"/>
      <c r="Y40" s="63"/>
      <c r="Z40" s="13"/>
      <c r="AA40" s="35">
        <f t="shared" si="53"/>
        <v>0</v>
      </c>
      <c r="AB40" s="13"/>
      <c r="AC40" s="80">
        <f t="shared" si="54"/>
        <v>0</v>
      </c>
      <c r="AD40" s="1"/>
      <c r="AE40" s="1"/>
      <c r="AF40" s="1"/>
      <c r="AG40" s="1"/>
    </row>
    <row r="41" spans="1:33" x14ac:dyDescent="0.3">
      <c r="A41" s="49"/>
      <c r="B41" s="2" t="s">
        <v>14</v>
      </c>
      <c r="C41" s="18">
        <f t="shared" ref="C41:H41" si="55">SUM(C36:C40)</f>
        <v>5000</v>
      </c>
      <c r="D41" s="18">
        <f t="shared" si="55"/>
        <v>3950</v>
      </c>
      <c r="E41" s="18">
        <f t="shared" si="55"/>
        <v>1050</v>
      </c>
      <c r="F41" s="19">
        <f t="shared" si="55"/>
        <v>483.87096774193549</v>
      </c>
      <c r="G41" s="18">
        <f t="shared" si="55"/>
        <v>116.12903225806451</v>
      </c>
      <c r="H41" s="48">
        <f t="shared" si="55"/>
        <v>450</v>
      </c>
      <c r="I41" s="24"/>
      <c r="J41" s="49"/>
      <c r="K41" s="18">
        <f>SUM(K36:K40)</f>
        <v>4000</v>
      </c>
      <c r="L41" s="18">
        <f>SUM(L36:L40)</f>
        <v>1000</v>
      </c>
      <c r="M41" s="18"/>
      <c r="N41" s="48"/>
      <c r="O41" s="65"/>
      <c r="P41" s="31">
        <f t="shared" si="46"/>
        <v>3950</v>
      </c>
      <c r="Q41" s="31"/>
      <c r="R41" s="66"/>
      <c r="S41" s="49"/>
      <c r="T41" s="18">
        <f>SUM(T36:T40)</f>
        <v>483.87096774193549</v>
      </c>
      <c r="U41" s="18">
        <f>SUM(U36:U40)</f>
        <v>116.12903225806451</v>
      </c>
      <c r="V41" s="18">
        <f>SUM(V36:V40)</f>
        <v>3400</v>
      </c>
      <c r="W41" s="18">
        <f>SUM(W36:W40)</f>
        <v>4400</v>
      </c>
      <c r="X41" s="48"/>
      <c r="Y41" s="78"/>
      <c r="Z41" s="32"/>
      <c r="AA41" s="36">
        <f>SUM(AA36:AA40)</f>
        <v>-3767.7419354838712</v>
      </c>
      <c r="AB41" s="32"/>
      <c r="AC41" s="79">
        <f>SUM(AC36:AC40)</f>
        <v>3767.7419354838712</v>
      </c>
      <c r="AD41" s="39">
        <f>SUM(Z41:AC41)</f>
        <v>0</v>
      </c>
      <c r="AE41" s="1"/>
      <c r="AF41" s="1"/>
      <c r="AG41" s="1"/>
    </row>
    <row r="42" spans="1:33" x14ac:dyDescent="0.3">
      <c r="A42" s="46"/>
      <c r="B42" s="12"/>
      <c r="C42" s="12"/>
      <c r="D42" s="12"/>
      <c r="E42" s="12"/>
      <c r="F42" s="11"/>
      <c r="G42" s="12"/>
      <c r="H42" s="50"/>
      <c r="I42" s="22"/>
      <c r="J42" s="46"/>
      <c r="K42" s="12"/>
      <c r="L42" s="12"/>
      <c r="M42" s="12"/>
      <c r="N42" s="50"/>
      <c r="O42" s="46"/>
      <c r="P42" s="12"/>
      <c r="Q42" s="12"/>
      <c r="R42" s="50"/>
      <c r="S42" s="46"/>
      <c r="T42" s="12"/>
      <c r="U42" s="12"/>
      <c r="V42" s="12"/>
      <c r="W42" s="12"/>
      <c r="X42" s="50"/>
      <c r="Y42" s="46"/>
      <c r="Z42" s="12"/>
      <c r="AA42" s="12"/>
      <c r="AB42" s="12"/>
      <c r="AC42" s="50"/>
      <c r="AD42" s="1"/>
      <c r="AE42" s="1"/>
      <c r="AF42" s="1"/>
      <c r="AG42" s="1"/>
    </row>
    <row r="43" spans="1:33" ht="15" thickBot="1" x14ac:dyDescent="0.35">
      <c r="A43" s="51"/>
      <c r="B43" s="52" t="s">
        <v>27</v>
      </c>
      <c r="C43" s="53">
        <f>SUM(C41,C35,C29,C23,C17,C11)</f>
        <v>30000</v>
      </c>
      <c r="D43" s="53">
        <f t="shared" ref="D43:E43" si="56">SUM(D41,D35,D29,D23,D17,D11)</f>
        <v>23700</v>
      </c>
      <c r="E43" s="53">
        <f t="shared" si="56"/>
        <v>6300</v>
      </c>
      <c r="F43" s="54">
        <f>SUM(F41,F35,F29,F23,F17,F11)</f>
        <v>2903.2258064516132</v>
      </c>
      <c r="G43" s="53">
        <f t="shared" ref="G43:H43" si="57">SUM(G41,G35,G29,G23,G17,G11)</f>
        <v>696.77419354838707</v>
      </c>
      <c r="H43" s="55">
        <f t="shared" si="57"/>
        <v>2700</v>
      </c>
      <c r="I43" s="25"/>
      <c r="J43" s="51"/>
      <c r="K43" s="53">
        <f>SUM(K41,K35,K29,K23,K17,K11)</f>
        <v>24000</v>
      </c>
      <c r="L43" s="53">
        <f>SUM(L41,L35,L29,L23,L17,L11)</f>
        <v>6000</v>
      </c>
      <c r="M43" s="53"/>
      <c r="N43" s="55"/>
      <c r="O43" s="67"/>
      <c r="P43" s="68">
        <f>SUM(P41,P35,P29,P23,P17,P11)</f>
        <v>23700</v>
      </c>
      <c r="Q43" s="68"/>
      <c r="R43" s="69"/>
      <c r="S43" s="51"/>
      <c r="T43" s="53">
        <f>SUM(T41,T35,T29,T23,T17,T11)</f>
        <v>2903.2258064516132</v>
      </c>
      <c r="U43" s="53">
        <f>SUM(U41,U35,U29,U23,U17,U11)</f>
        <v>696.77419354838707</v>
      </c>
      <c r="V43" s="53">
        <f>SUM(V41,V35,V29,V23,V17,V11)</f>
        <v>20400</v>
      </c>
      <c r="W43" s="53">
        <f>SUM(W41,W35,W29,W23,W17,W11)</f>
        <v>26400</v>
      </c>
      <c r="X43" s="55"/>
      <c r="Y43" s="81"/>
      <c r="Z43" s="82">
        <f>SUM(Z41,Z35,Z29,Z23,Z17,Z11)</f>
        <v>3767.7419354838712</v>
      </c>
      <c r="AA43" s="82">
        <f>SUM(AA41,AA35,AA29,AA23,AA17,AA11)</f>
        <v>-18838.709677419356</v>
      </c>
      <c r="AB43" s="82">
        <f>SUM(AB41,AB35,AB29,AB23,AB17,AB11)</f>
        <v>7535.4838709677424</v>
      </c>
      <c r="AC43" s="83">
        <f>SUM(AC41,AC35,AC29,AC23,AC17,AC11)</f>
        <v>7535.4838709677424</v>
      </c>
      <c r="AD43" s="39">
        <f>SUM(Z43:AC43)</f>
        <v>0</v>
      </c>
      <c r="AE43" s="1"/>
      <c r="AF43" s="1"/>
      <c r="AG43" s="1"/>
    </row>
    <row r="44" spans="1:33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x14ac:dyDescent="0.3">
      <c r="I46" s="1"/>
    </row>
    <row r="47" spans="1:33" x14ac:dyDescent="0.3">
      <c r="I47" s="1"/>
    </row>
    <row r="48" spans="1:33" x14ac:dyDescent="0.3">
      <c r="I48" s="1"/>
    </row>
  </sheetData>
  <mergeCells count="6">
    <mergeCell ref="Y1:AC1"/>
    <mergeCell ref="F2:H2"/>
    <mergeCell ref="A1:H1"/>
    <mergeCell ref="J1:N1"/>
    <mergeCell ref="O1:R1"/>
    <mergeCell ref="S1:X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ΤΟΥΡΙΣΤΙΚΑ ΠΑΚΕΤΑ_20062021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Hlias Fousteris</dc:creator>
  <cp:lastModifiedBy>User</cp:lastModifiedBy>
  <cp:lastPrinted>2021-04-19T11:52:04Z</cp:lastPrinted>
  <dcterms:created xsi:type="dcterms:W3CDTF">2021-04-09T17:14:12Z</dcterms:created>
  <dcterms:modified xsi:type="dcterms:W3CDTF">2021-06-20T11:15:24Z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20.2.5.0</vt:lpwstr>
  </property>
</Properties>
</file>